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IBI ANH DOAN\1.Bài viết TCKT\Ebook Quyết toán thuế\Nội dung TNCN\Huân - bài sửa\To khai\"/>
    </mc:Choice>
  </mc:AlternateContent>
  <bookViews>
    <workbookView xWindow="-120" yWindow="-120" windowWidth="20730" windowHeight="11160"/>
  </bookViews>
  <sheets>
    <sheet name="Ví dụ minh họa" sheetId="2" r:id="rId1"/>
    <sheet name=" 05.QTT-TNCN" sheetId="6" r:id="rId2"/>
    <sheet name="05-1.BK.QTT-TNCN" sheetId="5" r:id="rId3"/>
    <sheet name="05-2.BK.QTT-TNCN" sheetId="4" r:id="rId4"/>
    <sheet name="05-3.BK.QTT-TNCN" sheetId="3"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2" i="2" l="1"/>
  <c r="I12" i="2" l="1"/>
  <c r="F41" i="6" l="1"/>
  <c r="F26" i="6" l="1"/>
  <c r="K17" i="4"/>
  <c r="P5" i="2"/>
  <c r="P10" i="2"/>
  <c r="H5" i="2"/>
  <c r="H7" i="2"/>
  <c r="H6" i="2"/>
  <c r="J16" i="2" l="1"/>
  <c r="K16" i="2"/>
  <c r="M16" i="2"/>
  <c r="N16" i="2"/>
  <c r="O16" i="2"/>
  <c r="F16" i="2" l="1"/>
  <c r="G16" i="2"/>
  <c r="E16" i="2"/>
  <c r="F25" i="6"/>
  <c r="F24" i="6"/>
  <c r="E16" i="4"/>
  <c r="E17" i="4"/>
  <c r="E15" i="4"/>
  <c r="C16" i="4"/>
  <c r="D16" i="4"/>
  <c r="C17" i="4"/>
  <c r="D17" i="4"/>
  <c r="C18" i="4"/>
  <c r="D18" i="4"/>
  <c r="D15" i="4"/>
  <c r="C15" i="4"/>
  <c r="Q14" i="5"/>
  <c r="F46" i="6" s="1"/>
  <c r="B15" i="5"/>
  <c r="C15" i="5"/>
  <c r="D15" i="5"/>
  <c r="K15" i="5"/>
  <c r="B16" i="5"/>
  <c r="C16" i="5"/>
  <c r="D16" i="5"/>
  <c r="K16" i="5"/>
  <c r="B17" i="5"/>
  <c r="C17" i="5"/>
  <c r="D17" i="5"/>
  <c r="K17" i="5"/>
  <c r="B18" i="5"/>
  <c r="C18" i="5"/>
  <c r="D18" i="5"/>
  <c r="K18" i="5"/>
  <c r="B19" i="5"/>
  <c r="C19" i="5"/>
  <c r="D19" i="5"/>
  <c r="K19" i="5"/>
  <c r="B20" i="5"/>
  <c r="C20" i="5"/>
  <c r="D20" i="5"/>
  <c r="K20" i="5"/>
  <c r="K14" i="5"/>
  <c r="D14" i="5"/>
  <c r="C14" i="5"/>
  <c r="B14" i="5"/>
  <c r="O21" i="5" l="1"/>
  <c r="M21" i="5"/>
  <c r="K21" i="5"/>
  <c r="J21" i="5"/>
  <c r="I21" i="5"/>
  <c r="Q21" i="5"/>
  <c r="F40" i="6" s="1"/>
  <c r="L19" i="4"/>
  <c r="J19" i="4"/>
  <c r="I19" i="4"/>
  <c r="H19" i="4"/>
  <c r="K19" i="4"/>
  <c r="H15" i="2"/>
  <c r="H14" i="2"/>
  <c r="G17" i="4" s="1"/>
  <c r="H13" i="2"/>
  <c r="H12" i="2"/>
  <c r="G20" i="5" s="1"/>
  <c r="P20" i="5" s="1"/>
  <c r="S20" i="5" s="1"/>
  <c r="P11" i="2"/>
  <c r="L19" i="5" s="1"/>
  <c r="I11" i="2"/>
  <c r="N19" i="5" s="1"/>
  <c r="H11" i="2"/>
  <c r="L18" i="5"/>
  <c r="I10" i="2"/>
  <c r="N18" i="5" s="1"/>
  <c r="H10" i="2"/>
  <c r="R9" i="2"/>
  <c r="P9" i="2"/>
  <c r="L17" i="5" s="1"/>
  <c r="I9" i="2"/>
  <c r="N17" i="5" s="1"/>
  <c r="H9" i="2"/>
  <c r="R7" i="2"/>
  <c r="P7" i="2"/>
  <c r="L16" i="5" s="1"/>
  <c r="I7" i="2"/>
  <c r="N16" i="5" s="1"/>
  <c r="G16" i="5"/>
  <c r="R6" i="2"/>
  <c r="P6" i="2"/>
  <c r="L15" i="5" s="1"/>
  <c r="I6" i="2"/>
  <c r="N15" i="5" s="1"/>
  <c r="I5" i="2"/>
  <c r="Q5" i="2" s="1"/>
  <c r="P16" i="5" l="1"/>
  <c r="S16" i="5" s="1"/>
  <c r="T16" i="5" s="1"/>
  <c r="T20" i="5"/>
  <c r="U20" i="5"/>
  <c r="G17" i="5"/>
  <c r="P17" i="5" s="1"/>
  <c r="S17" i="5" s="1"/>
  <c r="Q9" i="2"/>
  <c r="G18" i="4"/>
  <c r="Q15" i="2"/>
  <c r="G15" i="5"/>
  <c r="P15" i="5" s="1"/>
  <c r="S15" i="5" s="1"/>
  <c r="Q6" i="2"/>
  <c r="Q10" i="2"/>
  <c r="G18" i="5"/>
  <c r="P18" i="5" s="1"/>
  <c r="S18" i="5" s="1"/>
  <c r="R16" i="2"/>
  <c r="H16" i="2"/>
  <c r="G14" i="5"/>
  <c r="F37" i="6" s="1"/>
  <c r="Q13" i="2"/>
  <c r="G16" i="4"/>
  <c r="I16" i="2"/>
  <c r="N14" i="5"/>
  <c r="N21" i="5" s="1"/>
  <c r="P16" i="2"/>
  <c r="L14" i="5"/>
  <c r="L21" i="5" s="1"/>
  <c r="Q11" i="2"/>
  <c r="G19" i="5"/>
  <c r="P19" i="5" s="1"/>
  <c r="S19" i="5" s="1"/>
  <c r="G19" i="4"/>
  <c r="Q14" i="2"/>
  <c r="F39" i="6"/>
  <c r="U16" i="5" l="1"/>
  <c r="G21" i="5"/>
  <c r="F32" i="6" s="1"/>
  <c r="P14" i="5"/>
  <c r="S14" i="5" s="1"/>
  <c r="T17" i="5"/>
  <c r="U17" i="5"/>
  <c r="U19" i="5"/>
  <c r="T19" i="5"/>
  <c r="U18" i="5"/>
  <c r="T18" i="5"/>
  <c r="T15" i="5"/>
  <c r="U15" i="5"/>
  <c r="F38" i="6"/>
  <c r="F33" i="6"/>
  <c r="F31" i="6" l="1"/>
  <c r="F48" i="6"/>
  <c r="F51" i="6" s="1"/>
  <c r="U14" i="5"/>
  <c r="F36" i="6"/>
  <c r="P21" i="5"/>
  <c r="S21" i="5"/>
  <c r="T14" i="5"/>
  <c r="T21" i="5" s="1"/>
  <c r="F50" i="6" l="1"/>
</calcChain>
</file>

<file path=xl/sharedStrings.xml><?xml version="1.0" encoding="utf-8"?>
<sst xmlns="http://schemas.openxmlformats.org/spreadsheetml/2006/main" count="427" uniqueCount="251">
  <si>
    <t>Nguyễn Thị Hương</t>
  </si>
  <si>
    <t>Nguyễn Thị Nguyệt</t>
  </si>
  <si>
    <t>Nguyễn Thị Xuyên</t>
  </si>
  <si>
    <t>Nông Thị Mai</t>
  </si>
  <si>
    <t>Phạm Thị Lựu</t>
  </si>
  <si>
    <t>Phạm Thị Ngát</t>
  </si>
  <si>
    <t>8428001884</t>
  </si>
  <si>
    <t>Trần Thị Nụ</t>
  </si>
  <si>
    <t>Trần Thị Tuyến</t>
  </si>
  <si>
    <t>Vũ Thị Hồng</t>
  </si>
  <si>
    <t>Nguyễn Thị Thể</t>
  </si>
  <si>
    <t>STT</t>
  </si>
  <si>
    <t>Họ và tên</t>
  </si>
  <si>
    <t>Mã số thuế</t>
  </si>
  <si>
    <t>Số người phụ thuộc</t>
  </si>
  <si>
    <t>Từ tháng</t>
  </si>
  <si>
    <t>Đến tháng</t>
  </si>
  <si>
    <t>Số tháng được giảm trừ 2021</t>
  </si>
  <si>
    <t>Có</t>
  </si>
  <si>
    <t>Không</t>
  </si>
  <si>
    <t>Thời gian làm việc</t>
  </si>
  <si>
    <t>Mức lương tham gia BH bắt buộc</t>
  </si>
  <si>
    <t>Cá nhân cư trú, ký HĐLĐ &gt; 03 tháng.</t>
  </si>
  <si>
    <t>Thông tin người lao động và loại hợp đồng LĐ</t>
  </si>
  <si>
    <t>Ủy quyền quyết toán thay</t>
  </si>
  <si>
    <t>Các phụ lục cần kê khai</t>
  </si>
  <si>
    <t>Tổng thu nhập chịu thuế</t>
  </si>
  <si>
    <t>Tổng giảm trừ gia cảnh của người lao động và NPT</t>
  </si>
  <si>
    <t>Thuế TNCN đã khấu trừ lương của NLĐ</t>
  </si>
  <si>
    <t>Số tiền bảo hiểm bắt buộc NLĐ đã đóng trong năm</t>
  </si>
  <si>
    <t>Thu nhập tính thuế</t>
  </si>
  <si>
    <t>Hợp đồng &lt; 3 tháng, có cam kết 02</t>
  </si>
  <si>
    <t xml:space="preserve">Mức lương </t>
  </si>
  <si>
    <t>Có
(không có thu nhập 2 nơi)</t>
  </si>
  <si>
    <t>Cá nhân cư trú, ký HĐLĐ &gt; 03 tháng,
Làm đủ 12 tháng/năm</t>
  </si>
  <si>
    <t>Cá nhân cư trú, ký HĐLĐ &gt; 03 tháng,
T1-T2: Nghỉ ở nhà
T3-T12: Làm việc tai công ty</t>
  </si>
  <si>
    <t>Cá nhân cư trú, ký HĐLĐ &gt; 03 tháng,
Đã nghỉ việc từ 01/09/2021</t>
  </si>
  <si>
    <t>Không (tại thời điểm QT không có mặt)</t>
  </si>
  <si>
    <t>01/2021</t>
  </si>
  <si>
    <t>12/2021</t>
  </si>
  <si>
    <t>Phụ lục 05-1/BK</t>
  </si>
  <si>
    <t>T3-T4 kê vào Phụ lục  05-2/BK
T5-T12 kê vào Phụ lục 05-1/BK</t>
  </si>
  <si>
    <t>Phụ lục  05-2/BK</t>
  </si>
  <si>
    <t>MST NPT</t>
  </si>
  <si>
    <t>Mai Thị Thủy</t>
  </si>
  <si>
    <t>Nguyễn Văn Ba</t>
  </si>
  <si>
    <t>Nguyễn Văn Lâm</t>
  </si>
  <si>
    <t>Lương Thị Xuân</t>
  </si>
  <si>
    <t>BẢNG TỔNG HỢP THÔNG TIN NGƯỜI LAO ĐỘNG QUYẾT TOÁN THUẾ TNCN NĂM 2021 CÔNG TY HÒA BÌNH</t>
  </si>
  <si>
    <t>CMND/CCCD/HC</t>
  </si>
  <si>
    <t>Mẫu số: 05-3/BK-QTT-TNCN
(Ban hành kèm theo Thông tư số 80/2021/TT-BTC ngày
29/9/2021 của Bộ trưởng Bộ Tài chính)</t>
  </si>
  <si>
    <t>PHỤ LỤC</t>
  </si>
  <si>
    <t>BẢNG KÊ CHI TIẾT NGƯỜI PHỤ THUỘC GIẢM TRỪ GIA CẢNH</t>
  </si>
  <si>
    <t>(Kèm theo tờ khai quyết toán thuế thu nhập cá nhân mẫu số 05/QTT-TNCN)</t>
  </si>
  <si>
    <t>x</t>
  </si>
  <si>
    <t xml:space="preserve">Họ và tên người nộp thuế là người lao động tại tổ chức trả thu nhập 
</t>
  </si>
  <si>
    <t>MST của người nộp thuế là người lao động tại tổ chức trả thu nhập</t>
  </si>
  <si>
    <t>Họ và tên người phụ thuộc</t>
  </si>
  <si>
    <t>Ngày sinh người phụ thuộc</t>
  </si>
  <si>
    <t>MST của người phụ thuộc</t>
  </si>
  <si>
    <t>Loại giấy tờ (Số CMND/ CCCD/Hộ chiếu/GKS) người phụ thuộc</t>
  </si>
  <si>
    <t xml:space="preserve">Số giấy tờ </t>
  </si>
  <si>
    <t>Quan hệ với người nộp thuế</t>
  </si>
  <si>
    <t>[06]</t>
  </si>
  <si>
    <t>[07]</t>
  </si>
  <si>
    <t>[08]</t>
  </si>
  <si>
    <t>[09]</t>
  </si>
  <si>
    <t>[10]</t>
  </si>
  <si>
    <t>[11]</t>
  </si>
  <si>
    <t>[12]</t>
  </si>
  <si>
    <t>[13]</t>
  </si>
  <si>
    <t>[14]</t>
  </si>
  <si>
    <t>[15]</t>
  </si>
  <si>
    <t>[16]</t>
  </si>
  <si>
    <t>GKS</t>
  </si>
  <si>
    <t>Con</t>
  </si>
  <si>
    <t>(MST: Mã số thuế; CMND: Chứng minh nhân dân; CCCD: Căn cước công dân, GKS: Giấy khai sinh)</t>
  </si>
  <si>
    <t>Tôi cam đoan số liệu khai trên là đúng và chịu trách nhiệm trước pháp luật về những số liệu đã khai./.</t>
  </si>
  <si>
    <t>NHÂN VIÊN ĐẠI LÝ THUẾ</t>
  </si>
  <si>
    <t xml:space="preserve">                          NGƯỜI NỘP THUẾ hoặc </t>
  </si>
  <si>
    <t>Họ và tên: ……………………………..</t>
  </si>
  <si>
    <t>ĐẠI DIỆN HỢP PHÁP CỦA NGƯỜI NỘP THUẾ</t>
  </si>
  <si>
    <t>Chứng chỉ hành nghề số:......................</t>
  </si>
  <si>
    <t>Phụ lục</t>
  </si>
  <si>
    <t>Mẫu số: 05-2/BK-QTT-TNCN</t>
  </si>
  <si>
    <t xml:space="preserve">BẢNG KÊ CHI TIẾT CÁ NHÂN </t>
  </si>
  <si>
    <t>THUỘC DIỆN TÍNH THUẾ THEO THUẾ SUẤT TOÀN PHẦN</t>
  </si>
  <si>
    <t xml:space="preserve"> (Kèm theo tờ khai quyết toán thuế thu nhập cá nhân mẫu số 05/QTT-TNCN)</t>
  </si>
  <si>
    <t xml:space="preserve">                </t>
  </si>
  <si>
    <t xml:space="preserve">   Đơn vị tiền: Đồng Việt Nam </t>
  </si>
  <si>
    <t>Cá nhân không cư trú</t>
  </si>
  <si>
    <t>Thu nhập chịu thuế (TNCT)</t>
  </si>
  <si>
    <t>Số thuế thu nhập cá nhân (TNCN) đã khấu trừ</t>
  </si>
  <si>
    <t>Tổng số</t>
  </si>
  <si>
    <t>Trong đó: Số thuế từ phí mua BH nhân thọ, BH không bắt buộc khác của DN BH không thành lập tại Việt Nam cho người lao động</t>
  </si>
  <si>
    <t>Trong đó: TNCT từ phí mua BH nhân thọ, BH không bắt buộc khác của DN BH không thành lập tại Việt Nam cho người lao động</t>
  </si>
  <si>
    <t xml:space="preserve">Trong đó thu nhập chịu thuế được miễn theo Hiệp định </t>
  </si>
  <si>
    <t>Trong đó TN chịu thuế được miễn theo quy định của Hợp đồng dầu khí</t>
  </si>
  <si>
    <t>2</t>
  </si>
  <si>
    <t>3</t>
  </si>
  <si>
    <t>Tổng</t>
  </si>
  <si>
    <t xml:space="preserve">NGƯỜI NỘP THUẾ hoặc </t>
  </si>
  <si>
    <t>X</t>
  </si>
  <si>
    <t>THUỘC DIỆN TÍNH THUẾ THEO BIỂU LŨY TIẾN TỪNG PHẦN</t>
  </si>
  <si>
    <t xml:space="preserve">Đơn vị tiền: Đồng Việt Nam </t>
  </si>
  <si>
    <t>Số CMND/CCCD/SĐDCN Hộ chiếu
(trường hợp chưa có MST)</t>
  </si>
  <si>
    <t>Cá nhân uỷ quyền quyết toán thay</t>
  </si>
  <si>
    <t xml:space="preserve">CN nước ngoài ủy quyền quyết toán dưới 12 tháng
</t>
  </si>
  <si>
    <t>Các khoản giảm trừ</t>
  </si>
  <si>
    <t>Thu nhập tính thuế ([21]= [12]-[14]-[15]-[17])</t>
  </si>
  <si>
    <t>Số thuế TNCN đã khấu trừ</t>
  </si>
  <si>
    <t>Chi tiết kết quả quyết toán thay cho cá nhân nộp thuế</t>
  </si>
  <si>
    <t xml:space="preserve"> Cá nhân có số thuế được     miễn do có số thuế còn phải nộp từ 50.000 đồng trở xuống</t>
  </si>
  <si>
    <t>Trong đó: TNCT tại tổ chức trước khi điều chuyển (trường hợp có đánh dấu vào chỉ tiêu [04] tại Tờ khai 05/QTT-TNCN)</t>
  </si>
  <si>
    <t>Trong đó: thu nhập chịu thuế được miễn theo Hiệp định</t>
  </si>
  <si>
    <t>Trong đó: thu nhập chịu thuế được miễn theo quy định của Hợp đồng dầu khí</t>
  </si>
  <si>
    <t>Số lượng NPT tính giảm trừ</t>
  </si>
  <si>
    <t>Tổng số tiền  giảm trừ gia cảnh</t>
  </si>
  <si>
    <t>Từ thiện, nhân đạo, khuyến học</t>
  </si>
  <si>
    <t>Bảo hiểm được trừ</t>
  </si>
  <si>
    <t>Quĩ hưu trí tự nguyện được trừ</t>
  </si>
  <si>
    <t>Tổng số thuế TNCN đã khấu trừ</t>
  </si>
  <si>
    <t>Trong đó: số thuế đã khấu trừ tại tổ chức trước khi điều chuyển (trường hợp có đánh dấu vào chỉ tiêu [04] tại Tờ khai 05/QTT</t>
  </si>
  <si>
    <t>Tổng số thuế phải nộp</t>
  </si>
  <si>
    <t>Số thuế đã nộp thừa</t>
  </si>
  <si>
    <t>Số thuế còn phải nộp</t>
  </si>
  <si>
    <t>[17]</t>
  </si>
  <si>
    <t>[18]</t>
  </si>
  <si>
    <t>[19]</t>
  </si>
  <si>
    <t>[20]</t>
  </si>
  <si>
    <t>[21]</t>
  </si>
  <si>
    <t>[22]</t>
  </si>
  <si>
    <t>[23]</t>
  </si>
  <si>
    <t>[24]</t>
  </si>
  <si>
    <t>[25]</t>
  </si>
  <si>
    <t>[27]</t>
  </si>
  <si>
    <t>1</t>
  </si>
  <si>
    <t>□</t>
  </si>
  <si>
    <t>4</t>
  </si>
  <si>
    <t>5</t>
  </si>
  <si>
    <t>TỜ KHAI QUYẾT TOÁN THUẾ THU NHẬP CÁ NHÂN</t>
  </si>
  <si>
    <t>I. NGHĨA VỤ KHẤU TRỪ THUẾ CỦA TỔ CHỨC, CÁ NHÂN TRẢ THU NHẬP</t>
  </si>
  <si>
    <t>Đơn vị tiền: Đồng Việt Nam (VNĐ)</t>
  </si>
  <si>
    <t>Chỉ tiêu</t>
  </si>
  <si>
    <t>Mã chỉ tiêu</t>
  </si>
  <si>
    <t>Đơn vị tính</t>
  </si>
  <si>
    <t>Số người/
Số tiền</t>
  </si>
  <si>
    <t>Tổng số người lao động:</t>
  </si>
  <si>
    <t>Người</t>
  </si>
  <si>
    <t>Trong đó: Cá nhân cư trú có hợp đồng lao động</t>
  </si>
  <si>
    <t>Tổng số cá nhân đã khấu trừ thuế [18]=[19]+[20]</t>
  </si>
  <si>
    <t>Cá nhân cư trú</t>
  </si>
  <si>
    <t>Tổng số cá nhân thuộc diện được miễn, giảm thuế theo Hiệp định tránh đánh thuế hai lần</t>
  </si>
  <si>
    <t>Tổng số cá nhân giảm trừ gia cảnh</t>
  </si>
  <si>
    <t>Tổng thu nhập chịu thuế (TNCT) trả cho cá nhân [23]=[24]+[25]</t>
  </si>
  <si>
    <t>VNĐ</t>
  </si>
  <si>
    <t>Trong đó: Tổng thu nhập chịu thuế từ tiền phí mua bảo hiểm nhân thọ, bảo hiểm không bắt buộc khác của doanh nghiệp bảo hiểm không thành lập tại Việt Nam cho người lao động</t>
  </si>
  <si>
    <t>[26]</t>
  </si>
  <si>
    <t>Trong đó tổng thu nhập chịu thuế được miễn theo quy định của Hợp đồng dầu khí</t>
  </si>
  <si>
    <t>Tổng TNCT trả cho cá nhân thuộc diện phải khấu trừ thuế [28]=[29]+[30]</t>
  </si>
  <si>
    <t>[28]</t>
  </si>
  <si>
    <t>[29]</t>
  </si>
  <si>
    <t>[30]</t>
  </si>
  <si>
    <t>Tổng số thuế thu nhập cá nhân (TNCN) đã khấu trừ [31]=[32]+[33]</t>
  </si>
  <si>
    <t>[31]</t>
  </si>
  <si>
    <t>[32]</t>
  </si>
  <si>
    <t>[33]</t>
  </si>
  <si>
    <t xml:space="preserve">Trong đó: Tổng số thuế thu nhập cá nhân đã khấu trừ trên tiền phí mua bảo hiểm nhân thọ, bảo hiểm không bắt buộc khác của doanh nghiệp bảo hiểm không thành lập tại Việt Nam cho người lao động </t>
  </si>
  <si>
    <t>[34]</t>
  </si>
  <si>
    <t>II. NGHĨA VỤ QUYẾT TOÁN THAY CHO CÁ NHÂN</t>
  </si>
  <si>
    <t>Tổng số cá nhân uỷ quyền cho tổ chức, cá nhân trả thu nhập quyết toán thay</t>
  </si>
  <si>
    <t>[35]</t>
  </si>
  <si>
    <t>[36]</t>
  </si>
  <si>
    <t>Trong đó: Số thuế thu nhập cá nhân đã khấu trừ tại tổ chức trước khi điều chuyển (trường hợp có đánh dấu vào chỉ tiêu [04])</t>
  </si>
  <si>
    <t>[37]</t>
  </si>
  <si>
    <t>Tổng số thuế TNCN phải nộp</t>
  </si>
  <si>
    <t>[38]</t>
  </si>
  <si>
    <t>Tổng số thuế thu nhập cá nhân được miễn do cá nhân có số thuế còn phải nộp sau ủy quyền quyết toán từ 50.000 đồng trở xuống</t>
  </si>
  <si>
    <t>[39]</t>
  </si>
  <si>
    <t>Tổng số thuế thu nhập cá nhân còn phải nộp 
[40] = ([38] – [36] – [39]) &gt;0</t>
  </si>
  <si>
    <t>[40]</t>
  </si>
  <si>
    <t>Tổng số thuế thu nhập cá nhân đã nộp thừa  
[41] = ([38] – [36] – [39]) &lt;0</t>
  </si>
  <si>
    <t>[41]</t>
  </si>
  <si>
    <t>Họ và tên: ……………………..
Chứng chỉ hành nghề số:............</t>
  </si>
  <si>
    <t>NGƯỜI NỘP THUẾ hoặc
ĐẠI DIỆN HỢP PHÁP CỦA NGƯỜI NỘP THUẾ</t>
  </si>
  <si>
    <t>[05] Tên người nộp thuế: Công ty TNHH Hòa Bình</t>
  </si>
  <si>
    <r>
      <t>[04] Tên người nộp thuế:</t>
    </r>
    <r>
      <rPr>
        <sz val="10"/>
        <color indexed="8"/>
        <rFont val="Times New Roman"/>
        <family val="1"/>
      </rPr>
      <t xml:space="preserve"> Công ty TNHH Hòa Bình</t>
    </r>
  </si>
  <si>
    <r>
      <t xml:space="preserve">[05] </t>
    </r>
    <r>
      <rPr>
        <sz val="10"/>
        <color indexed="8"/>
        <rFont val="Times New Roman"/>
        <family val="1"/>
      </rPr>
      <t>Mã số thuế: 0101243150</t>
    </r>
  </si>
  <si>
    <t>Hà Nội, ngày 31 tháng 03 năm 2022</t>
  </si>
  <si>
    <t>2.1</t>
  </si>
  <si>
    <t>2.2</t>
  </si>
  <si>
    <t>5.1</t>
  </si>
  <si>
    <t>5.2</t>
  </si>
  <si>
    <t>5.3</t>
  </si>
  <si>
    <t>7.1</t>
  </si>
  <si>
    <t>7.2</t>
  </si>
  <si>
    <t>8.1</t>
  </si>
  <si>
    <t>8.2</t>
  </si>
  <si>
    <t>8.3</t>
  </si>
  <si>
    <r>
      <t xml:space="preserve">Mẫu số: </t>
    </r>
    <r>
      <rPr>
        <b/>
        <sz val="12"/>
        <color indexed="8"/>
        <rFont val="Calibri Light"/>
        <family val="1"/>
        <scheme val="major"/>
      </rPr>
      <t xml:space="preserve">05/QTT-TNCN
</t>
    </r>
    <r>
      <rPr>
        <i/>
        <sz val="12"/>
        <color indexed="8"/>
        <rFont val="Calibri Light"/>
        <family val="1"/>
        <scheme val="major"/>
      </rPr>
      <t>(Ban hành kèm theo Thông tư số 
80/2021/TT-BTC ngày
29/09/2021 của Bộ Tài chính)</t>
    </r>
  </si>
  <si>
    <r>
      <t xml:space="preserve">[01] </t>
    </r>
    <r>
      <rPr>
        <sz val="12"/>
        <color indexed="8"/>
        <rFont val="Calibri Light"/>
        <family val="1"/>
        <scheme val="major"/>
      </rPr>
      <t>Kỳ tính thuế: Năm 2021</t>
    </r>
  </si>
  <si>
    <r>
      <t xml:space="preserve">[02] </t>
    </r>
    <r>
      <rPr>
        <sz val="12"/>
        <color indexed="8"/>
        <rFont val="Calibri Light"/>
        <family val="1"/>
        <scheme val="major"/>
      </rPr>
      <t xml:space="preserve">Lần đầu:  X                      </t>
    </r>
    <r>
      <rPr>
        <b/>
        <sz val="12"/>
        <color indexed="8"/>
        <rFont val="Calibri Light"/>
        <family val="1"/>
        <scheme val="major"/>
      </rPr>
      <t>[03]</t>
    </r>
    <r>
      <rPr>
        <sz val="12"/>
        <color indexed="8"/>
        <rFont val="Calibri Light"/>
        <family val="1"/>
        <scheme val="major"/>
      </rPr>
      <t xml:space="preserve"> Bổ sung lần thứ:</t>
    </r>
  </si>
  <si>
    <r>
      <t>[06]</t>
    </r>
    <r>
      <rPr>
        <sz val="12"/>
        <color indexed="8"/>
        <rFont val="Calibri Light"/>
        <family val="1"/>
        <scheme val="major"/>
      </rPr>
      <t xml:space="preserve"> Mã số thuế: 0101243150</t>
    </r>
  </si>
  <si>
    <r>
      <t>[08]</t>
    </r>
    <r>
      <rPr>
        <sz val="12"/>
        <color indexed="8"/>
        <rFont val="Calibri Light"/>
        <family val="1"/>
        <scheme val="major"/>
      </rPr>
      <t xml:space="preserve"> Quận/huyện: Cầu Giấy                 </t>
    </r>
    <r>
      <rPr>
        <b/>
        <sz val="12"/>
        <color indexed="8"/>
        <rFont val="Calibri Light"/>
        <family val="1"/>
        <scheme val="major"/>
      </rPr>
      <t>[09]</t>
    </r>
    <r>
      <rPr>
        <sz val="12"/>
        <color indexed="8"/>
        <rFont val="Calibri Light"/>
        <family val="1"/>
        <scheme val="major"/>
      </rPr>
      <t xml:space="preserve"> Tỉnh/thành phố: Hà Nội</t>
    </r>
  </si>
  <si>
    <r>
      <t>[10]</t>
    </r>
    <r>
      <rPr>
        <sz val="12"/>
        <color indexed="8"/>
        <rFont val="Calibri Light"/>
        <family val="1"/>
        <scheme val="major"/>
      </rPr>
      <t xml:space="preserve"> Điện thoại:………………..            </t>
    </r>
    <r>
      <rPr>
        <b/>
        <sz val="12"/>
        <color indexed="8"/>
        <rFont val="Calibri Light"/>
        <family val="1"/>
        <scheme val="major"/>
      </rPr>
      <t xml:space="preserve">[11] </t>
    </r>
    <r>
      <rPr>
        <sz val="12"/>
        <color indexed="8"/>
        <rFont val="Calibri Light"/>
        <family val="1"/>
        <scheme val="major"/>
      </rPr>
      <t>Fax:..........................</t>
    </r>
    <r>
      <rPr>
        <b/>
        <sz val="12"/>
        <color indexed="8"/>
        <rFont val="Calibri Light"/>
        <family val="1"/>
        <scheme val="major"/>
      </rPr>
      <t>[12]</t>
    </r>
    <r>
      <rPr>
        <sz val="12"/>
        <color indexed="8"/>
        <rFont val="Calibri Light"/>
        <family val="1"/>
        <scheme val="major"/>
      </rPr>
      <t xml:space="preserve"> Email: ......................</t>
    </r>
  </si>
  <si>
    <r>
      <t>[13]</t>
    </r>
    <r>
      <rPr>
        <sz val="12"/>
        <color indexed="8"/>
        <rFont val="Calibri Light"/>
        <family val="1"/>
        <scheme val="major"/>
      </rPr>
      <t xml:space="preserve"> Tên đại lý thuế (nếu có):…..…………………….....................................................</t>
    </r>
  </si>
  <si>
    <r>
      <t>[14]</t>
    </r>
    <r>
      <rPr>
        <sz val="12"/>
        <color indexed="8"/>
        <rFont val="Calibri Light"/>
        <family val="1"/>
        <scheme val="major"/>
      </rPr>
      <t xml:space="preserve"> Mã số thuế:</t>
    </r>
  </si>
  <si>
    <r>
      <t>[14]</t>
    </r>
    <r>
      <rPr>
        <sz val="12"/>
        <color indexed="8"/>
        <rFont val="Calibri Light"/>
        <family val="1"/>
        <scheme val="major"/>
      </rPr>
      <t xml:space="preserve"> Địa chỉ: …………………………………………………………………………….</t>
    </r>
  </si>
  <si>
    <r>
      <t>[15]</t>
    </r>
    <r>
      <rPr>
        <sz val="12"/>
        <color indexed="8"/>
        <rFont val="Calibri Light"/>
        <family val="1"/>
        <scheme val="major"/>
      </rPr>
      <t xml:space="preserve"> Hợp đồng đại lý thuế: Số: .....................................Ngày:............................................</t>
    </r>
  </si>
  <si>
    <r>
      <t>S</t>
    </r>
    <r>
      <rPr>
        <sz val="12"/>
        <color indexed="8"/>
        <rFont val="Calibri Light"/>
        <family val="1"/>
        <scheme val="major"/>
      </rPr>
      <t>TT</t>
    </r>
  </si>
  <si>
    <r>
      <t xml:space="preserve">[01] </t>
    </r>
    <r>
      <rPr>
        <sz val="10"/>
        <color indexed="8"/>
        <rFont val="Calibri Light"/>
        <family val="1"/>
        <scheme val="major"/>
      </rPr>
      <t>Kỳ tính thuế: Năm 2021</t>
    </r>
  </si>
  <si>
    <t>0109653456</t>
  </si>
  <si>
    <t>Thông tin về người phụ thuộc của người lao động</t>
  </si>
  <si>
    <r>
      <t>[07]</t>
    </r>
    <r>
      <rPr>
        <sz val="12"/>
        <color indexed="8"/>
        <rFont val="Calibri Light"/>
        <family val="1"/>
        <scheme val="major"/>
      </rPr>
      <t xml:space="preserve"> Địa chỉ: 68 Hồ Tùng Mậu</t>
    </r>
  </si>
  <si>
    <t>6</t>
  </si>
  <si>
    <t>7</t>
  </si>
  <si>
    <t>14A20905</t>
  </si>
  <si>
    <t>Cộng</t>
  </si>
  <si>
    <t>Saito Masashi</t>
  </si>
  <si>
    <r>
      <t>[04]</t>
    </r>
    <r>
      <rPr>
        <sz val="12"/>
        <color indexed="8"/>
        <rFont val="Calibri Light"/>
        <family val="1"/>
        <scheme val="major"/>
      </rPr>
      <t xml:space="preserve"> Tổ chức có quyết toán thuế theo uỷ quyền của cá nhân được điều chuyển từ tổ chức cũ đến tổ chức mới do tổ chức cũ thực hiện sáp nhập, hợp nhất, chia, tách, chuyển đổi loại hình doanh nghiệp hoặc điều chuyển trong cùng hệ thống.</t>
    </r>
  </si>
  <si>
    <t>Xác định lại khi cá nhân tự đi QT</t>
  </si>
  <si>
    <t>Cá nhân cư trú, ký HĐLĐ &gt; 03 tháng
T1-T2: Làm việc ở công ty khác
T3-T4: Làm thử việc (Tổng 24trđ)
T5-T12: Làm việc chính thức</t>
  </si>
  <si>
    <r>
      <t>[04] Tên người nộp thuế:</t>
    </r>
    <r>
      <rPr>
        <sz val="10"/>
        <color indexed="8"/>
        <rFont val="Calibri Light"/>
        <family val="1"/>
        <scheme val="major"/>
      </rPr>
      <t xml:space="preserve"> Công ty TNHH Hòa Bình</t>
    </r>
  </si>
  <si>
    <r>
      <t xml:space="preserve">[05] </t>
    </r>
    <r>
      <rPr>
        <sz val="10"/>
        <color indexed="8"/>
        <rFont val="Calibri Light"/>
        <family val="1"/>
        <scheme val="major"/>
      </rPr>
      <t>Mã số thuế: 0101243150</t>
    </r>
  </si>
  <si>
    <t>(BH: Bảo hiểm; DN: doanh nghiệp; CMND: Chứng minh nhân dân; CCCD: Căn cước công dân)</t>
  </si>
  <si>
    <t xml:space="preserve">Số CMND/CCCD/
Hộ chiếu
</t>
  </si>
  <si>
    <t>Thời gian tính giảm trừ trong năm tính thuế</t>
  </si>
  <si>
    <t>Ghi chú: Trường hợp người phụ thuộc chưa có mã số thuế thì phải khai thông tin chỉ tiêu [12].</t>
  </si>
  <si>
    <t>(TNCT: Thu nhập chịu thuế; TNCN: thu nhập cá nhân; NPT: người phụ thuộc; SĐDCN: Số định danh cá nhân)</t>
  </si>
  <si>
    <t xml:space="preserve">Ghi chú: 
- Kỳ tính thuế tại chỉ tiêu [01] trong mọi trường hợp quyết toán thuế TNCN của tổ chức, cá nhân trả thu nhập là theo năm dương lịch.
- Tổ chức trả thu nhập khi quyết toán thuế TNCN không phải khai thông tin chi tiết vào Bảng kê này đối với các cá nhân sau đây: Cán bộ, công chức có hệ số lương quy định tại bảng lương ban hành kèm theo Quyết định số 128/QĐ/TW ngày 14/12/2004 của Ban bí thư Trung ương Đảng; bảng lương ban hành kèm theo Nghị quyết số 730/2004/NQ-UBTVQH11 ngày 30/9/2004 của Uỷ ban thường vụ Quốc hội; bậc 3 Bảng 1 chuyên gia cao cấp, mức 1 - 2 Bảng lương cấp bậc quân hàm theo Nghị định số 204/2004/NĐ-CP ngày 14/12/2004 của Chính phủ.
</t>
  </si>
  <si>
    <t>(Áp dụng đối với tổ chức, cá nhân trả thu nhập chịu thuế từ tiền lương, tiền công)</t>
  </si>
  <si>
    <t xml:space="preserve">Ghi chú:
- Kỳ tính thuế tại chỉ tiêu [01] trong mọi trường hợp quyết toán thuế TNCN của tổ chức, cá nhân trả thu nhập là theo năm dương lịch.
- Tổ chức trả thu nhập khi quyết toán thuế TNCN chỉ phải khai thông tin tổng hợp tại Tờ khai này mà không phải khai vào Bảng kê 05-1/BK-TNCN đối với các cá nhân sau đây: Cán bộ, công chức có hệ số lương quy định tại bảng lương ban hành kèm theo Quyết định số 128/QĐ/TW ngày 14/12/2004 của Ban bí thư Trung ương Đảng; bảng lương ban hành kèm theo Nghị quyết số 730/2004/NQ-UBTVQH11 ngày 30/9/2004 của Uỷ ban thường vụ Quốc hội; bậc 3 Bảng 1 chuyên gia cao cấp, mức 1 - 2 Bảng lương cấp bậc quân hàm theo Nghị định số 204/2004/NĐ-CP ngày 14/12/2004 của Chính phủ.
</t>
  </si>
  <si>
    <t xml:space="preserve">CỘNG HOÀ XÃ HỘI CHỦ NGHĨA VIỆT NAM
Độc lập - Tự do - Hạnh phúc
</t>
  </si>
  <si>
    <r>
      <t xml:space="preserve">[01] </t>
    </r>
    <r>
      <rPr>
        <sz val="10"/>
        <color indexed="8"/>
        <rFont val="Times New Roman"/>
        <family val="1"/>
      </rPr>
      <t>Kỳ tính thuế: Năm 2021</t>
    </r>
  </si>
  <si>
    <r>
      <t xml:space="preserve">[02] </t>
    </r>
    <r>
      <rPr>
        <sz val="13"/>
        <color indexed="8"/>
        <rFont val="Times New Roman"/>
        <family val="1"/>
      </rPr>
      <t xml:space="preserve">Lần đầu: </t>
    </r>
  </si>
  <si>
    <r>
      <t>[03]</t>
    </r>
    <r>
      <rPr>
        <sz val="13"/>
        <color indexed="8"/>
        <rFont val="Times New Roman"/>
        <family val="1"/>
      </rPr>
      <t xml:space="preserve"> Bổ sung lần thứ: ….</t>
    </r>
  </si>
  <si>
    <r>
      <t xml:space="preserve">[02] </t>
    </r>
    <r>
      <rPr>
        <sz val="10"/>
        <color indexed="8"/>
        <rFont val="Times New Roman"/>
        <family val="1"/>
      </rPr>
      <t xml:space="preserve">Lần đầu: </t>
    </r>
  </si>
  <si>
    <r>
      <t>[03]</t>
    </r>
    <r>
      <rPr>
        <sz val="10"/>
        <color indexed="8"/>
        <rFont val="Times New Roman"/>
        <family val="1"/>
      </rPr>
      <t xml:space="preserve"> Bổ sung lần thứ: ….</t>
    </r>
  </si>
  <si>
    <r>
      <t xml:space="preserve">[02] </t>
    </r>
    <r>
      <rPr>
        <sz val="10"/>
        <color indexed="8"/>
        <rFont val="Calibri Light"/>
        <family val="1"/>
        <scheme val="major"/>
      </rPr>
      <t xml:space="preserve">Lần đầu: </t>
    </r>
  </si>
  <si>
    <r>
      <t>[03]</t>
    </r>
    <r>
      <rPr>
        <sz val="10"/>
        <color indexed="8"/>
        <rFont val="Calibri Light"/>
        <family val="1"/>
        <scheme val="major"/>
      </rPr>
      <t xml:space="preserve"> Bổ sung lần thứ: ….</t>
    </r>
  </si>
  <si>
    <t>(Ban hành kèm theo Thông tư số 80/2021/TT-BTC</t>
  </si>
  <si>
    <t xml:space="preserve"> ngày 29/9/2021 của Bộ Tài chính)</t>
  </si>
  <si>
    <t>(Chữ ký, ghi rõ họ tên; chức vụ và đóng dấu (nếu có)/ Ký điện tử)</t>
  </si>
  <si>
    <t>Cá nhân không cư trú, làm việc 2 tháng từ 01/10/2021 đến ngày 30/11/2021 &lt; 183 ngày.</t>
  </si>
  <si>
    <t>Hợp đồng &lt; 3 tháng, không có cam kết 02</t>
  </si>
  <si>
    <t>03/09/2019</t>
  </si>
  <si>
    <t>01/05/2020</t>
  </si>
  <si>
    <t>03/01/2018</t>
  </si>
  <si>
    <t>06/06/2019</t>
  </si>
  <si>
    <t>02/08/2020</t>
  </si>
  <si>
    <t>Không
(Do có thu nhập ở 2 nơi và không ủy quyền)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</si>
</sst>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_₫_-;\-* #,##0.00\ _₫_-;_-* &quot;-&quot;??\ _₫_-;_-@_-"/>
    <numFmt numFmtId="165" formatCode="_-* #,##0.00_-;\-* #,##0.00_-;_-* &quot;-&quot;??_-;_-@_-"/>
    <numFmt numFmtId="166" formatCode="_-* #,##0\ _₫_-;\-* #,##0\ _₫_-;_-* \-??\ _₫_-;_-@_-"/>
    <numFmt numFmtId="167" formatCode="mm/yyyy"/>
    <numFmt numFmtId="168" formatCode="_-* #,##0_-;\-* #,##0_-;_-* &quot;-&quot;??_-;_-@_-"/>
    <numFmt numFmtId="169" formatCode="[$-409]m/d/yyyy"/>
  </numFmts>
  <fonts count="44" x14ac:knownFonts="1">
    <font>
      <sz val="11"/>
      <color theme="1"/>
      <name val="Calibri"/>
      <family val="2"/>
      <charset val="163"/>
      <scheme val="minor"/>
    </font>
    <font>
      <sz val="11"/>
      <color theme="1"/>
      <name val="Calibri"/>
      <family val="2"/>
      <charset val="163"/>
      <scheme val="minor"/>
    </font>
    <font>
      <sz val="11"/>
      <color theme="1"/>
      <name val="Calibri"/>
      <family val="2"/>
      <scheme val="minor"/>
    </font>
    <font>
      <sz val="10"/>
      <name val="Arial"/>
      <family val="2"/>
    </font>
    <font>
      <sz val="11"/>
      <color indexed="8"/>
      <name val="Arial"/>
      <family val="2"/>
    </font>
    <font>
      <b/>
      <sz val="10"/>
      <color indexed="8"/>
      <name val="Times New Roman"/>
      <family val="1"/>
    </font>
    <font>
      <sz val="10"/>
      <color indexed="8"/>
      <name val="Times New Roman"/>
      <family val="1"/>
    </font>
    <font>
      <b/>
      <sz val="13"/>
      <color indexed="8"/>
      <name val="Times New Roman"/>
      <family val="1"/>
    </font>
    <font>
      <sz val="13"/>
      <color indexed="8"/>
      <name val="Times New Roman"/>
      <family val="1"/>
    </font>
    <font>
      <sz val="11"/>
      <color indexed="8"/>
      <name val="Times New Roman"/>
      <family val="1"/>
    </font>
    <font>
      <sz val="11"/>
      <color theme="1"/>
      <name val="Calibri Light"/>
      <family val="1"/>
      <scheme val="major"/>
    </font>
    <font>
      <i/>
      <sz val="12"/>
      <color indexed="8"/>
      <name val="Calibri Light"/>
      <family val="1"/>
      <scheme val="major"/>
    </font>
    <font>
      <b/>
      <sz val="12"/>
      <color indexed="8"/>
      <name val="Calibri Light"/>
      <family val="1"/>
      <scheme val="major"/>
    </font>
    <font>
      <sz val="12"/>
      <color indexed="8"/>
      <name val="Calibri Light"/>
      <family val="1"/>
      <scheme val="major"/>
    </font>
    <font>
      <b/>
      <sz val="10"/>
      <color indexed="8"/>
      <name val="Calibri Light"/>
      <family val="1"/>
      <scheme val="major"/>
    </font>
    <font>
      <sz val="10"/>
      <color indexed="8"/>
      <name val="Calibri Light"/>
      <family val="1"/>
      <scheme val="major"/>
    </font>
    <font>
      <b/>
      <sz val="11"/>
      <color indexed="8"/>
      <name val="Calibri Light"/>
      <family val="1"/>
      <scheme val="major"/>
    </font>
    <font>
      <sz val="9"/>
      <color indexed="8"/>
      <name val="Calibri Light"/>
      <family val="1"/>
      <scheme val="major"/>
    </font>
    <font>
      <i/>
      <sz val="10"/>
      <color indexed="8"/>
      <name val="Calibri Light"/>
      <family val="1"/>
      <scheme val="major"/>
    </font>
    <font>
      <b/>
      <sz val="9"/>
      <name val="Calibri Light"/>
      <family val="1"/>
      <scheme val="major"/>
    </font>
    <font>
      <sz val="9"/>
      <name val="Calibri Light"/>
      <family val="1"/>
      <scheme val="major"/>
    </font>
    <font>
      <sz val="14"/>
      <color indexed="8"/>
      <name val="Calibri Light"/>
      <family val="1"/>
      <scheme val="major"/>
    </font>
    <font>
      <sz val="9"/>
      <color indexed="10"/>
      <name val="Calibri Light"/>
      <family val="1"/>
      <scheme val="major"/>
    </font>
    <font>
      <i/>
      <sz val="9"/>
      <color indexed="8"/>
      <name val="Calibri Light"/>
      <family val="1"/>
      <scheme val="major"/>
    </font>
    <font>
      <sz val="11"/>
      <color indexed="8"/>
      <name val="Calibri Light"/>
      <family val="1"/>
      <scheme val="major"/>
    </font>
    <font>
      <b/>
      <sz val="9"/>
      <color indexed="8"/>
      <name val="Calibri Light"/>
      <family val="1"/>
      <scheme val="major"/>
    </font>
    <font>
      <sz val="8"/>
      <name val="Calibri"/>
      <family val="2"/>
      <charset val="163"/>
      <scheme val="minor"/>
    </font>
    <font>
      <b/>
      <sz val="8"/>
      <name val="Calibri Light"/>
      <family val="1"/>
      <scheme val="major"/>
    </font>
    <font>
      <sz val="8"/>
      <name val="Calibri Light"/>
      <family val="1"/>
      <scheme val="major"/>
    </font>
    <font>
      <b/>
      <sz val="11"/>
      <color theme="1"/>
      <name val="Times New Roman"/>
      <family val="1"/>
    </font>
    <font>
      <sz val="11"/>
      <color theme="1"/>
      <name val="Times New Roman"/>
      <family val="1"/>
    </font>
    <font>
      <sz val="8"/>
      <color indexed="8"/>
      <name val="Times New Roman"/>
      <family val="1"/>
    </font>
    <font>
      <b/>
      <sz val="11"/>
      <color indexed="8"/>
      <name val="Times New Roman"/>
      <family val="1"/>
    </font>
    <font>
      <i/>
      <sz val="10"/>
      <color indexed="8"/>
      <name val="Times New Roman"/>
      <family val="1"/>
    </font>
    <font>
      <b/>
      <sz val="9"/>
      <color indexed="8"/>
      <name val="Times New Roman"/>
      <family val="1"/>
    </font>
    <font>
      <sz val="9"/>
      <color indexed="8"/>
      <name val="Times New Roman"/>
      <family val="1"/>
    </font>
    <font>
      <b/>
      <sz val="9"/>
      <name val="Times New Roman"/>
      <family val="1"/>
    </font>
    <font>
      <i/>
      <sz val="9"/>
      <color indexed="8"/>
      <name val="Times New Roman"/>
      <family val="1"/>
    </font>
    <font>
      <i/>
      <sz val="11"/>
      <color theme="1"/>
      <name val="Times New Roman"/>
      <family val="1"/>
    </font>
    <font>
      <b/>
      <sz val="14"/>
      <color indexed="8"/>
      <name val="Times New Roman"/>
      <family val="1"/>
    </font>
    <font>
      <sz val="9"/>
      <name val="Times New Roman"/>
      <family val="1"/>
    </font>
    <font>
      <b/>
      <sz val="11"/>
      <color theme="1"/>
      <name val="Calibri Light"/>
      <family val="1"/>
      <scheme val="major"/>
    </font>
    <font>
      <b/>
      <sz val="14"/>
      <color theme="1"/>
      <name val="Calibri Light"/>
      <family val="1"/>
      <scheme val="major"/>
    </font>
    <font>
      <i/>
      <sz val="8"/>
      <color indexed="8"/>
      <name val="Calibri Light"/>
      <family val="1"/>
      <scheme val="major"/>
    </font>
  </fonts>
  <fills count="8">
    <fill>
      <patternFill patternType="none"/>
    </fill>
    <fill>
      <patternFill patternType="gray125"/>
    </fill>
    <fill>
      <patternFill patternType="solid">
        <fgColor indexed="9"/>
        <bgColor indexed="26"/>
      </patternFill>
    </fill>
    <fill>
      <patternFill patternType="solid">
        <fgColor theme="4" tint="0.79998168889431442"/>
        <bgColor indexed="27"/>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165" fontId="1" fillId="0" borderId="0" applyFont="0" applyFill="0" applyBorder="0" applyAlignment="0" applyProtection="0"/>
    <xf numFmtId="0" fontId="1" fillId="0" borderId="0"/>
    <xf numFmtId="0" fontId="3" fillId="0" borderId="0"/>
    <xf numFmtId="0" fontId="3" fillId="0" borderId="0"/>
    <xf numFmtId="0" fontId="3"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2" fillId="0" borderId="0"/>
    <xf numFmtId="0" fontId="4" fillId="0" borderId="0"/>
  </cellStyleXfs>
  <cellXfs count="245">
    <xf numFmtId="0" fontId="0" fillId="0" borderId="0" xfId="0"/>
    <xf numFmtId="0" fontId="7" fillId="0" borderId="0" xfId="0" applyFont="1" applyAlignment="1">
      <alignment horizontal="center" vertical="center" readingOrder="1"/>
    </xf>
    <xf numFmtId="0" fontId="5" fillId="0" borderId="0" xfId="0" applyFont="1" applyAlignment="1">
      <alignment horizontal="center" vertical="center" readingOrder="1"/>
    </xf>
    <xf numFmtId="0" fontId="5" fillId="0" borderId="0" xfId="0" applyFont="1" applyAlignment="1">
      <alignment vertical="center"/>
    </xf>
    <xf numFmtId="0" fontId="13" fillId="0" borderId="0" xfId="0" applyFont="1" applyAlignment="1">
      <alignment vertical="center"/>
    </xf>
    <xf numFmtId="0" fontId="13" fillId="0" borderId="0" xfId="12" applyFont="1" applyAlignment="1">
      <alignment horizontal="center" vertical="center"/>
    </xf>
    <xf numFmtId="0" fontId="12" fillId="0" borderId="0" xfId="12" applyFont="1" applyAlignment="1">
      <alignment vertical="center"/>
    </xf>
    <xf numFmtId="0" fontId="12" fillId="0" borderId="6" xfId="12" applyFont="1" applyBorder="1" applyAlignment="1">
      <alignment vertical="center"/>
    </xf>
    <xf numFmtId="0" fontId="11" fillId="0" borderId="0" xfId="12" applyFont="1" applyAlignment="1">
      <alignment horizontal="right" vertical="center"/>
    </xf>
    <xf numFmtId="0" fontId="12" fillId="0" borderId="5" xfId="12" applyFont="1" applyBorder="1" applyAlignment="1">
      <alignment horizontal="center" vertical="center"/>
    </xf>
    <xf numFmtId="0" fontId="12" fillId="0" borderId="7" xfId="12" applyFont="1" applyBorder="1" applyAlignment="1">
      <alignment vertical="center" wrapText="1"/>
    </xf>
    <xf numFmtId="0" fontId="12" fillId="0" borderId="7" xfId="12" applyFont="1" applyBorder="1" applyAlignment="1">
      <alignment horizontal="center" vertical="center"/>
    </xf>
    <xf numFmtId="0" fontId="13" fillId="0" borderId="8" xfId="12" applyFont="1" applyBorder="1" applyAlignment="1">
      <alignment horizontal="center" vertical="center"/>
    </xf>
    <xf numFmtId="3" fontId="13" fillId="0" borderId="7" xfId="12" applyNumberFormat="1" applyFont="1" applyBorder="1" applyAlignment="1">
      <alignment horizontal="right" vertical="center"/>
    </xf>
    <xf numFmtId="0" fontId="12" fillId="0" borderId="8" xfId="12" applyFont="1" applyBorder="1" applyAlignment="1">
      <alignment horizontal="center" vertical="center"/>
    </xf>
    <xf numFmtId="0" fontId="13" fillId="0" borderId="7" xfId="12" applyFont="1" applyBorder="1" applyAlignment="1">
      <alignment vertical="center" wrapText="1"/>
    </xf>
    <xf numFmtId="3" fontId="12" fillId="0" borderId="7" xfId="12" applyNumberFormat="1" applyFont="1" applyBorder="1" applyAlignment="1">
      <alignment horizontal="right" vertical="center"/>
    </xf>
    <xf numFmtId="3" fontId="13" fillId="0" borderId="4" xfId="12" applyNumberFormat="1" applyFont="1" applyBorder="1" applyAlignment="1">
      <alignment horizontal="right" vertical="center"/>
    </xf>
    <xf numFmtId="0" fontId="13" fillId="0" borderId="4" xfId="12" applyFont="1" applyBorder="1" applyAlignment="1">
      <alignment vertical="center" wrapText="1"/>
    </xf>
    <xf numFmtId="0" fontId="12" fillId="0" borderId="9" xfId="12" applyFont="1" applyBorder="1" applyAlignment="1">
      <alignment horizontal="center" vertical="center"/>
    </xf>
    <xf numFmtId="0" fontId="13" fillId="0" borderId="7" xfId="12" applyFont="1" applyBorder="1" applyAlignment="1">
      <alignment horizontal="center" vertical="center"/>
    </xf>
    <xf numFmtId="0" fontId="13" fillId="0" borderId="7" xfId="12" applyFont="1" applyBorder="1" applyAlignment="1">
      <alignment horizontal="left" vertical="center" wrapText="1"/>
    </xf>
    <xf numFmtId="0" fontId="15" fillId="0" borderId="0" xfId="12" applyFont="1" applyAlignment="1">
      <alignment vertical="center"/>
    </xf>
    <xf numFmtId="49" fontId="17" fillId="0" borderId="0" xfId="0" applyNumberFormat="1" applyFont="1" applyAlignment="1">
      <alignment horizontal="left" vertical="center"/>
    </xf>
    <xf numFmtId="0" fontId="14" fillId="0" borderId="0" xfId="0" applyFont="1" applyAlignment="1">
      <alignment vertical="center"/>
    </xf>
    <xf numFmtId="0" fontId="17" fillId="0" borderId="0" xfId="0" applyFont="1" applyAlignment="1">
      <alignment horizontal="left" vertical="center"/>
    </xf>
    <xf numFmtId="0" fontId="19" fillId="0" borderId="0" xfId="0" applyFont="1" applyAlignment="1">
      <alignment horizontal="left" vertical="center" wrapText="1"/>
    </xf>
    <xf numFmtId="166" fontId="17" fillId="0" borderId="0" xfId="1" applyNumberFormat="1" applyFont="1" applyFill="1" applyBorder="1" applyAlignment="1" applyProtection="1">
      <alignment horizontal="left" vertical="center"/>
    </xf>
    <xf numFmtId="49" fontId="20" fillId="0" borderId="4" xfId="0" applyNumberFormat="1" applyFont="1" applyBorder="1" applyAlignment="1">
      <alignment horizontal="center" vertical="center"/>
    </xf>
    <xf numFmtId="0" fontId="22" fillId="0" borderId="0" xfId="0" applyFont="1" applyAlignment="1">
      <alignment horizontal="center" vertical="center" wrapText="1"/>
    </xf>
    <xf numFmtId="0" fontId="23" fillId="0" borderId="0" xfId="0" applyFont="1" applyAlignment="1">
      <alignment vertical="center"/>
    </xf>
    <xf numFmtId="0" fontId="24" fillId="0" borderId="0" xfId="0" applyFont="1" applyAlignment="1">
      <alignment vertical="center"/>
    </xf>
    <xf numFmtId="0" fontId="17" fillId="0" borderId="0" xfId="0" applyFont="1" applyAlignment="1">
      <alignment vertical="center"/>
    </xf>
    <xf numFmtId="0" fontId="25" fillId="0" borderId="0" xfId="0" applyFont="1" applyAlignment="1">
      <alignment vertical="center"/>
    </xf>
    <xf numFmtId="2" fontId="15" fillId="2" borderId="0" xfId="0" applyNumberFormat="1" applyFont="1" applyFill="1" applyAlignment="1">
      <alignment vertical="center"/>
    </xf>
    <xf numFmtId="2" fontId="15" fillId="0" borderId="0" xfId="12" applyNumberFormat="1" applyFont="1" applyAlignment="1">
      <alignment vertical="center"/>
    </xf>
    <xf numFmtId="2" fontId="14" fillId="0" borderId="0" xfId="12" applyNumberFormat="1" applyFont="1" applyAlignment="1">
      <alignment horizontal="center" vertical="center"/>
    </xf>
    <xf numFmtId="2" fontId="14" fillId="0" borderId="0" xfId="12" applyNumberFormat="1" applyFont="1" applyAlignment="1">
      <alignment vertical="center"/>
    </xf>
    <xf numFmtId="2" fontId="18" fillId="0" borderId="0" xfId="12" applyNumberFormat="1" applyFont="1" applyAlignment="1">
      <alignment vertical="center" wrapText="1"/>
    </xf>
    <xf numFmtId="2" fontId="15" fillId="0" borderId="0" xfId="12" applyNumberFormat="1" applyFont="1" applyAlignment="1">
      <alignment horizontal="center" vertical="center"/>
    </xf>
    <xf numFmtId="2" fontId="18" fillId="0" borderId="0" xfId="0" applyNumberFormat="1" applyFont="1" applyAlignment="1">
      <alignment horizontal="right" vertical="center"/>
    </xf>
    <xf numFmtId="2" fontId="20" fillId="0" borderId="4" xfId="0" applyNumberFormat="1" applyFont="1" applyBorder="1" applyAlignment="1">
      <alignment horizontal="left" vertical="center"/>
    </xf>
    <xf numFmtId="2" fontId="20" fillId="0" borderId="4" xfId="0" applyNumberFormat="1" applyFont="1" applyBorder="1" applyAlignment="1">
      <alignment horizontal="center" vertical="center"/>
    </xf>
    <xf numFmtId="2" fontId="20" fillId="0" borderId="4" xfId="0" applyNumberFormat="1" applyFont="1" applyBorder="1" applyAlignment="1">
      <alignment horizontal="right" vertical="center"/>
    </xf>
    <xf numFmtId="2" fontId="21" fillId="0" borderId="4" xfId="0" applyNumberFormat="1" applyFont="1" applyBorder="1" applyAlignment="1">
      <alignment horizontal="center" vertical="center" readingOrder="1"/>
    </xf>
    <xf numFmtId="2" fontId="19" fillId="0" borderId="4" xfId="0" applyNumberFormat="1" applyFont="1" applyBorder="1" applyAlignment="1">
      <alignment horizontal="right" vertical="center"/>
    </xf>
    <xf numFmtId="2" fontId="24" fillId="0" borderId="0" xfId="0" applyNumberFormat="1" applyFont="1" applyAlignment="1">
      <alignment vertical="center"/>
    </xf>
    <xf numFmtId="2" fontId="24" fillId="0" borderId="0" xfId="0" applyNumberFormat="1" applyFont="1" applyAlignment="1">
      <alignment horizontal="center" vertical="center"/>
    </xf>
    <xf numFmtId="2" fontId="17" fillId="0" borderId="0" xfId="0" applyNumberFormat="1" applyFont="1" applyAlignment="1">
      <alignment horizontal="justify" vertical="center"/>
    </xf>
    <xf numFmtId="2" fontId="17" fillId="0" borderId="0" xfId="0" applyNumberFormat="1" applyFont="1" applyAlignment="1">
      <alignment horizontal="center" vertical="center"/>
    </xf>
    <xf numFmtId="2" fontId="17" fillId="0" borderId="0" xfId="0" applyNumberFormat="1" applyFont="1" applyAlignment="1">
      <alignment vertical="center"/>
    </xf>
    <xf numFmtId="2" fontId="23" fillId="0" borderId="0" xfId="0" applyNumberFormat="1" applyFont="1" applyAlignment="1">
      <alignment horizontal="center" vertical="center"/>
    </xf>
    <xf numFmtId="2" fontId="25" fillId="0" borderId="0" xfId="0" applyNumberFormat="1" applyFont="1" applyAlignment="1">
      <alignment vertical="center" wrapText="1"/>
    </xf>
    <xf numFmtId="2" fontId="25" fillId="0" borderId="0" xfId="0" applyNumberFormat="1" applyFont="1" applyAlignment="1">
      <alignment horizontal="left" vertical="center"/>
    </xf>
    <xf numFmtId="2" fontId="25" fillId="0" borderId="0" xfId="0" applyNumberFormat="1" applyFont="1" applyAlignment="1">
      <alignment horizontal="center" vertical="center"/>
    </xf>
    <xf numFmtId="2" fontId="25" fillId="0" borderId="0" xfId="0" applyNumberFormat="1" applyFont="1" applyAlignment="1">
      <alignment vertical="center"/>
    </xf>
    <xf numFmtId="2" fontId="17" fillId="0" borderId="0" xfId="0" applyNumberFormat="1" applyFont="1" applyAlignment="1">
      <alignment horizontal="left" vertical="center"/>
    </xf>
    <xf numFmtId="2" fontId="17" fillId="0" borderId="0" xfId="0" applyNumberFormat="1" applyFont="1" applyAlignment="1">
      <alignment vertical="center" wrapText="1"/>
    </xf>
    <xf numFmtId="1" fontId="20" fillId="0" borderId="4" xfId="0" applyNumberFormat="1" applyFont="1" applyBorder="1" applyAlignment="1">
      <alignment horizontal="center" vertical="center"/>
    </xf>
    <xf numFmtId="1" fontId="20" fillId="0" borderId="4" xfId="0" applyNumberFormat="1" applyFont="1" applyBorder="1" applyAlignment="1">
      <alignment horizontal="right" vertical="center"/>
    </xf>
    <xf numFmtId="168" fontId="20" fillId="0" borderId="4" xfId="1" applyNumberFormat="1" applyFont="1" applyBorder="1" applyAlignment="1">
      <alignment horizontal="right" vertical="center"/>
    </xf>
    <xf numFmtId="168" fontId="19" fillId="0" borderId="4" xfId="1" applyNumberFormat="1" applyFont="1" applyBorder="1" applyAlignment="1">
      <alignment horizontal="right" vertical="center"/>
    </xf>
    <xf numFmtId="168" fontId="19" fillId="0" borderId="7" xfId="1" applyNumberFormat="1" applyFont="1" applyBorder="1" applyAlignment="1">
      <alignment horizontal="right" vertical="center"/>
    </xf>
    <xf numFmtId="49" fontId="20" fillId="0" borderId="18" xfId="0" applyNumberFormat="1" applyFont="1" applyBorder="1" applyAlignment="1">
      <alignment horizontal="center" vertical="center"/>
    </xf>
    <xf numFmtId="2" fontId="20" fillId="0" borderId="18" xfId="0" applyNumberFormat="1" applyFont="1" applyBorder="1" applyAlignment="1">
      <alignment horizontal="left" vertical="center"/>
    </xf>
    <xf numFmtId="1" fontId="20" fillId="0" borderId="18" xfId="0" applyNumberFormat="1" applyFont="1" applyBorder="1" applyAlignment="1">
      <alignment horizontal="center" vertical="center"/>
    </xf>
    <xf numFmtId="2" fontId="20" fillId="0" borderId="18" xfId="0" applyNumberFormat="1" applyFont="1" applyBorder="1" applyAlignment="1">
      <alignment horizontal="center" vertical="center"/>
    </xf>
    <xf numFmtId="168" fontId="20" fillId="0" borderId="18" xfId="1" applyNumberFormat="1" applyFont="1" applyBorder="1" applyAlignment="1">
      <alignment horizontal="right" vertical="center"/>
    </xf>
    <xf numFmtId="2" fontId="20" fillId="0" borderId="18" xfId="0" applyNumberFormat="1" applyFont="1" applyBorder="1" applyAlignment="1">
      <alignment horizontal="right" vertical="center"/>
    </xf>
    <xf numFmtId="1" fontId="20" fillId="0" borderId="18" xfId="0" applyNumberFormat="1" applyFont="1" applyBorder="1" applyAlignment="1">
      <alignment horizontal="right" vertical="center"/>
    </xf>
    <xf numFmtId="49" fontId="19" fillId="0" borderId="3" xfId="0" applyNumberFormat="1" applyFont="1" applyBorder="1" applyAlignment="1">
      <alignment vertical="center"/>
    </xf>
    <xf numFmtId="168" fontId="19" fillId="0" borderId="3" xfId="1" applyNumberFormat="1" applyFont="1" applyBorder="1" applyAlignment="1">
      <alignment horizontal="right" vertical="center"/>
    </xf>
    <xf numFmtId="1" fontId="24" fillId="0" borderId="0" xfId="0" applyNumberFormat="1" applyFont="1" applyAlignment="1">
      <alignment vertical="center"/>
    </xf>
    <xf numFmtId="168" fontId="24" fillId="0" borderId="0" xfId="1" applyNumberFormat="1" applyFont="1" applyAlignment="1">
      <alignment vertical="center"/>
    </xf>
    <xf numFmtId="168" fontId="17" fillId="0" borderId="0" xfId="1" applyNumberFormat="1" applyFont="1" applyAlignment="1">
      <alignment vertical="center"/>
    </xf>
    <xf numFmtId="168" fontId="25" fillId="0" borderId="0" xfId="1" applyNumberFormat="1" applyFont="1" applyAlignment="1">
      <alignment vertical="center"/>
    </xf>
    <xf numFmtId="168" fontId="28" fillId="0" borderId="3" xfId="1" applyNumberFormat="1" applyFont="1" applyFill="1" applyBorder="1" applyAlignment="1" applyProtection="1">
      <alignment vertical="center"/>
    </xf>
    <xf numFmtId="168" fontId="28" fillId="0" borderId="3" xfId="1" applyNumberFormat="1" applyFont="1" applyFill="1" applyBorder="1" applyAlignment="1">
      <alignment horizontal="center" vertical="center"/>
    </xf>
    <xf numFmtId="168" fontId="28" fillId="0" borderId="3" xfId="1" applyNumberFormat="1" applyFont="1" applyFill="1" applyBorder="1" applyAlignment="1" applyProtection="1">
      <alignment horizontal="right" vertical="center"/>
    </xf>
    <xf numFmtId="168" fontId="28" fillId="0" borderId="3" xfId="1" applyNumberFormat="1" applyFont="1" applyFill="1" applyBorder="1" applyAlignment="1">
      <alignment horizontal="left" vertical="center" wrapText="1"/>
    </xf>
    <xf numFmtId="168" fontId="28" fillId="0" borderId="3" xfId="1" applyNumberFormat="1" applyFont="1" applyFill="1" applyBorder="1" applyAlignment="1">
      <alignment horizontal="center" vertical="center" wrapText="1"/>
    </xf>
    <xf numFmtId="0" fontId="28" fillId="0" borderId="3" xfId="2" applyFont="1" applyFill="1" applyBorder="1" applyAlignment="1">
      <alignment horizontal="center" vertical="center"/>
    </xf>
    <xf numFmtId="0" fontId="28" fillId="0" borderId="3" xfId="3" applyFont="1" applyFill="1" applyBorder="1" applyAlignment="1">
      <alignment horizontal="left" vertical="center"/>
    </xf>
    <xf numFmtId="0" fontId="28" fillId="0" borderId="3" xfId="4" quotePrefix="1" applyFont="1" applyFill="1" applyBorder="1" applyAlignment="1">
      <alignment horizontal="center" vertical="center"/>
    </xf>
    <xf numFmtId="168" fontId="28" fillId="0" borderId="3" xfId="1" applyNumberFormat="1" applyFont="1" applyFill="1" applyBorder="1" applyAlignment="1" applyProtection="1">
      <alignment horizontal="center" vertical="center"/>
    </xf>
    <xf numFmtId="0" fontId="28" fillId="0" borderId="0" xfId="0" applyFont="1" applyFill="1" applyAlignment="1">
      <alignment horizontal="center" vertical="center"/>
    </xf>
    <xf numFmtId="0" fontId="27" fillId="0" borderId="3" xfId="0" applyFont="1" applyFill="1" applyBorder="1" applyAlignment="1">
      <alignment horizontal="center" vertical="center"/>
    </xf>
    <xf numFmtId="168" fontId="27" fillId="0" borderId="3" xfId="0" applyNumberFormat="1" applyFont="1" applyFill="1" applyBorder="1" applyAlignment="1">
      <alignment horizontal="center" vertical="center"/>
    </xf>
    <xf numFmtId="0" fontId="27" fillId="0" borderId="0" xfId="0" applyFont="1" applyFill="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center" vertical="center"/>
    </xf>
    <xf numFmtId="0" fontId="35" fillId="0" borderId="0" xfId="0" applyFont="1" applyAlignment="1">
      <alignment vertical="center"/>
    </xf>
    <xf numFmtId="0" fontId="35" fillId="0" borderId="0" xfId="0" applyFont="1" applyAlignment="1">
      <alignment horizontal="center" vertical="center"/>
    </xf>
    <xf numFmtId="0" fontId="35" fillId="0" borderId="0" xfId="0" applyFont="1" applyAlignment="1">
      <alignment horizontal="justify" vertical="center"/>
    </xf>
    <xf numFmtId="0" fontId="34" fillId="0" borderId="0" xfId="0" applyFont="1" applyAlignment="1">
      <alignment vertical="center" wrapTex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vertical="center"/>
    </xf>
    <xf numFmtId="0" fontId="35" fillId="0" borderId="0" xfId="0" applyFont="1" applyAlignment="1">
      <alignment horizontal="left" vertical="center"/>
    </xf>
    <xf numFmtId="0" fontId="35" fillId="0" borderId="0" xfId="0" applyFont="1" applyAlignment="1">
      <alignment vertical="center" wrapText="1"/>
    </xf>
    <xf numFmtId="0" fontId="34" fillId="0" borderId="0" xfId="12" applyFont="1" applyAlignment="1">
      <alignment horizontal="center" vertical="center"/>
    </xf>
    <xf numFmtId="0" fontId="35" fillId="0" borderId="0" xfId="12" applyFont="1" applyAlignment="1">
      <alignment vertical="center"/>
    </xf>
    <xf numFmtId="0" fontId="37" fillId="0" borderId="0" xfId="12" applyFont="1" applyAlignment="1">
      <alignment horizontal="center" vertical="center"/>
    </xf>
    <xf numFmtId="49" fontId="40" fillId="0" borderId="4" xfId="0" applyNumberFormat="1" applyFont="1" applyBorder="1" applyAlignment="1">
      <alignment horizontal="center" vertical="center"/>
    </xf>
    <xf numFmtId="2" fontId="40" fillId="0" borderId="4" xfId="0" applyNumberFormat="1" applyFont="1" applyBorder="1" applyAlignment="1">
      <alignment horizontal="left" vertical="center"/>
    </xf>
    <xf numFmtId="1" fontId="40" fillId="0" borderId="4" xfId="0" applyNumberFormat="1" applyFont="1" applyBorder="1" applyAlignment="1">
      <alignment horizontal="left" vertical="center" wrapText="1"/>
    </xf>
    <xf numFmtId="1" fontId="40" fillId="0" borderId="4" xfId="0" applyNumberFormat="1" applyFont="1" applyBorder="1" applyAlignment="1">
      <alignment horizontal="left" vertical="center"/>
    </xf>
    <xf numFmtId="168" fontId="40" fillId="0" borderId="4" xfId="1" applyNumberFormat="1" applyFont="1" applyBorder="1" applyAlignment="1">
      <alignment horizontal="right" vertical="center"/>
    </xf>
    <xf numFmtId="2" fontId="40" fillId="0" borderId="4" xfId="0" applyNumberFormat="1" applyFont="1" applyBorder="1" applyAlignment="1">
      <alignment horizontal="right" vertical="center"/>
    </xf>
    <xf numFmtId="2" fontId="40" fillId="0" borderId="4" xfId="0" applyNumberFormat="1" applyFont="1" applyBorder="1" applyAlignment="1">
      <alignment horizontal="center" vertical="center"/>
    </xf>
    <xf numFmtId="3" fontId="36" fillId="0" borderId="4" xfId="0" applyNumberFormat="1" applyFont="1" applyBorder="1" applyAlignment="1">
      <alignment horizontal="right" vertical="center"/>
    </xf>
    <xf numFmtId="3" fontId="35" fillId="0" borderId="0" xfId="0" applyNumberFormat="1" applyFont="1" applyAlignment="1">
      <alignment vertical="center"/>
    </xf>
    <xf numFmtId="166" fontId="35" fillId="0" borderId="0" xfId="1" applyNumberFormat="1" applyFont="1" applyFill="1" applyBorder="1" applyAlignment="1" applyProtection="1">
      <alignment vertical="center"/>
    </xf>
    <xf numFmtId="0" fontId="14" fillId="0" borderId="0" xfId="0" applyFont="1" applyAlignment="1">
      <alignment horizontal="center" vertical="center" readingOrder="1"/>
    </xf>
    <xf numFmtId="0" fontId="12" fillId="4" borderId="4" xfId="12" applyFont="1" applyFill="1" applyBorder="1" applyAlignment="1">
      <alignment horizontal="center" vertical="center"/>
    </xf>
    <xf numFmtId="0" fontId="13" fillId="0" borderId="0" xfId="12" applyFont="1" applyAlignment="1">
      <alignment vertical="center"/>
    </xf>
    <xf numFmtId="0" fontId="12" fillId="0" borderId="0" xfId="12" applyFont="1" applyAlignment="1">
      <alignment horizontal="center" vertical="center"/>
    </xf>
    <xf numFmtId="0" fontId="13" fillId="0" borderId="4" xfId="12" applyFont="1" applyBorder="1" applyAlignment="1">
      <alignment horizontal="center" vertical="center"/>
    </xf>
    <xf numFmtId="0" fontId="13" fillId="0" borderId="0" xfId="0" applyFont="1" applyAlignment="1">
      <alignment horizontal="center" vertical="center"/>
    </xf>
    <xf numFmtId="2" fontId="19" fillId="3" borderId="4" xfId="0" applyNumberFormat="1" applyFont="1" applyFill="1" applyBorder="1" applyAlignment="1">
      <alignment horizontal="center" vertical="center" wrapText="1"/>
    </xf>
    <xf numFmtId="0" fontId="14" fillId="0" borderId="0" xfId="12" applyFont="1" applyAlignment="1">
      <alignment horizontal="center" vertical="center"/>
    </xf>
    <xf numFmtId="49" fontId="19" fillId="3" borderId="4"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33" fillId="0" borderId="0" xfId="0" applyFont="1" applyAlignment="1">
      <alignment horizontal="center" vertical="center"/>
    </xf>
    <xf numFmtId="0" fontId="5" fillId="0" borderId="0" xfId="12" applyFont="1" applyAlignment="1">
      <alignment horizontal="center" vertical="center"/>
    </xf>
    <xf numFmtId="168" fontId="27" fillId="6" borderId="3" xfId="1" applyNumberFormat="1" applyFont="1" applyFill="1" applyBorder="1" applyAlignment="1">
      <alignment horizontal="center" vertical="center" wrapText="1"/>
    </xf>
    <xf numFmtId="1" fontId="27" fillId="6" borderId="3" xfId="1" applyNumberFormat="1" applyFont="1" applyFill="1" applyBorder="1" applyAlignment="1">
      <alignment horizontal="center" vertical="center" wrapText="1"/>
    </xf>
    <xf numFmtId="14" fontId="27" fillId="6" borderId="3" xfId="1" applyNumberFormat="1" applyFont="1" applyFill="1" applyBorder="1" applyAlignment="1">
      <alignment horizontal="center" vertical="center" wrapText="1"/>
    </xf>
    <xf numFmtId="168" fontId="28" fillId="6" borderId="3" xfId="1" applyNumberFormat="1" applyFont="1" applyFill="1" applyBorder="1" applyAlignment="1">
      <alignment horizontal="left" vertical="center"/>
    </xf>
    <xf numFmtId="1" fontId="28" fillId="6" borderId="3" xfId="1" applyNumberFormat="1" applyFont="1" applyFill="1" applyBorder="1" applyAlignment="1">
      <alignment horizontal="center" vertical="center"/>
    </xf>
    <xf numFmtId="14" fontId="28" fillId="6" borderId="3" xfId="1" applyNumberFormat="1" applyFont="1" applyFill="1" applyBorder="1" applyAlignment="1">
      <alignment horizontal="center" vertical="center"/>
    </xf>
    <xf numFmtId="168" fontId="28" fillId="6" borderId="3" xfId="1" applyNumberFormat="1" applyFont="1" applyFill="1" applyBorder="1" applyAlignment="1">
      <alignment vertical="center"/>
    </xf>
    <xf numFmtId="168" fontId="28" fillId="6" borderId="3" xfId="1" applyNumberFormat="1" applyFont="1" applyFill="1" applyBorder="1" applyAlignment="1">
      <alignment horizontal="center" vertical="center"/>
    </xf>
    <xf numFmtId="168" fontId="27" fillId="6" borderId="3" xfId="0" applyNumberFormat="1" applyFont="1" applyFill="1" applyBorder="1" applyAlignment="1">
      <alignment horizontal="center" vertical="center"/>
    </xf>
    <xf numFmtId="0" fontId="28" fillId="0" borderId="0" xfId="0" applyFont="1" applyFill="1" applyAlignment="1">
      <alignment vertical="center"/>
    </xf>
    <xf numFmtId="0" fontId="27" fillId="0" borderId="0" xfId="0" applyFont="1" applyFill="1" applyAlignment="1">
      <alignment vertical="center"/>
    </xf>
    <xf numFmtId="0" fontId="28" fillId="0" borderId="3" xfId="3" applyFont="1" applyFill="1" applyBorder="1" applyAlignment="1">
      <alignment vertical="center"/>
    </xf>
    <xf numFmtId="0" fontId="28" fillId="0" borderId="3" xfId="4" applyFont="1" applyFill="1" applyBorder="1" applyAlignment="1">
      <alignment horizontal="center" vertical="center"/>
    </xf>
    <xf numFmtId="14" fontId="28" fillId="6" borderId="3" xfId="1" quotePrefix="1" applyNumberFormat="1" applyFont="1" applyFill="1" applyBorder="1" applyAlignment="1">
      <alignment horizontal="center" vertical="center"/>
    </xf>
    <xf numFmtId="168" fontId="28" fillId="6" borderId="3" xfId="1" applyNumberFormat="1" applyFont="1" applyFill="1" applyBorder="1" applyAlignment="1">
      <alignment horizontal="center" vertical="center" wrapText="1"/>
    </xf>
    <xf numFmtId="168" fontId="28" fillId="0" borderId="3" xfId="1" applyNumberFormat="1" applyFont="1" applyFill="1" applyBorder="1" applyAlignment="1" applyProtection="1">
      <alignment horizontal="center" vertical="center" wrapText="1"/>
    </xf>
    <xf numFmtId="0" fontId="41" fillId="0" borderId="0" xfId="0" applyFont="1" applyFill="1" applyAlignment="1">
      <alignment vertical="center"/>
    </xf>
    <xf numFmtId="0" fontId="10" fillId="0" borderId="0" xfId="0" applyFont="1" applyAlignment="1">
      <alignment vertical="center"/>
    </xf>
    <xf numFmtId="0" fontId="10" fillId="0" borderId="0" xfId="0" applyFont="1" applyBorder="1" applyAlignment="1">
      <alignment vertical="center"/>
    </xf>
    <xf numFmtId="2" fontId="41" fillId="0" borderId="0" xfId="0" applyNumberFormat="1" applyFont="1" applyFill="1" applyAlignment="1">
      <alignment vertical="center"/>
    </xf>
    <xf numFmtId="2" fontId="10" fillId="0" borderId="0" xfId="0" applyNumberFormat="1" applyFont="1" applyFill="1" applyAlignment="1">
      <alignment vertical="center"/>
    </xf>
    <xf numFmtId="2" fontId="10" fillId="0" borderId="0" xfId="0" applyNumberFormat="1" applyFont="1" applyAlignment="1">
      <alignment vertical="center"/>
    </xf>
    <xf numFmtId="0" fontId="15" fillId="0" borderId="0" xfId="12" applyFont="1" applyAlignment="1">
      <alignment horizontal="center" vertical="center"/>
    </xf>
    <xf numFmtId="0" fontId="15" fillId="0" borderId="3" xfId="12" applyFont="1" applyBorder="1" applyAlignment="1">
      <alignment horizontal="center" vertical="center"/>
    </xf>
    <xf numFmtId="0" fontId="29" fillId="0" borderId="0" xfId="0" applyFont="1" applyFill="1" applyAlignment="1">
      <alignment vertical="center"/>
    </xf>
    <xf numFmtId="0" fontId="30" fillId="0" borderId="0" xfId="0" applyFont="1" applyFill="1" applyAlignment="1">
      <alignment vertical="center"/>
    </xf>
    <xf numFmtId="0" fontId="30" fillId="0" borderId="0" xfId="0" applyFont="1" applyAlignment="1">
      <alignment vertical="center"/>
    </xf>
    <xf numFmtId="0" fontId="6" fillId="0" borderId="0" xfId="12" applyFont="1" applyAlignment="1">
      <alignment horizontal="center" vertical="center"/>
    </xf>
    <xf numFmtId="0" fontId="6" fillId="0" borderId="3" xfId="12" applyFont="1" applyBorder="1" applyAlignment="1">
      <alignment horizontal="center" vertical="center"/>
    </xf>
    <xf numFmtId="0" fontId="8" fillId="0" borderId="3" xfId="12" applyFont="1" applyBorder="1" applyAlignment="1">
      <alignment horizontal="center" vertical="center"/>
    </xf>
    <xf numFmtId="0" fontId="9" fillId="0" borderId="0" xfId="12" applyFont="1" applyAlignment="1">
      <alignment vertical="center"/>
    </xf>
    <xf numFmtId="0" fontId="8" fillId="0" borderId="0" xfId="12" applyFont="1" applyAlignment="1">
      <alignment horizontal="center" vertical="center"/>
    </xf>
    <xf numFmtId="0" fontId="34" fillId="0" borderId="0" xfId="12" applyFont="1" applyAlignment="1">
      <alignment vertical="center"/>
    </xf>
    <xf numFmtId="0" fontId="35" fillId="0" borderId="4" xfId="12" applyFont="1" applyBorder="1" applyAlignment="1">
      <alignment horizontal="center" vertical="center"/>
    </xf>
    <xf numFmtId="0" fontId="35" fillId="0" borderId="4" xfId="12" applyFont="1" applyBorder="1" applyAlignment="1">
      <alignment vertical="center"/>
    </xf>
    <xf numFmtId="167" fontId="35" fillId="0" borderId="4" xfId="12" applyNumberFormat="1" applyFont="1" applyBorder="1" applyAlignment="1">
      <alignment horizontal="center" vertical="center"/>
    </xf>
    <xf numFmtId="0" fontId="37" fillId="0" borderId="0" xfId="12" applyFont="1" applyAlignment="1">
      <alignment vertical="center"/>
    </xf>
    <xf numFmtId="0" fontId="38" fillId="0" borderId="0" xfId="0" applyFont="1" applyAlignment="1">
      <alignment vertical="center"/>
    </xf>
    <xf numFmtId="168" fontId="28" fillId="6" borderId="3" xfId="1" applyNumberFormat="1" applyFont="1" applyFill="1" applyBorder="1" applyAlignment="1">
      <alignment horizontal="center" vertical="center"/>
    </xf>
    <xf numFmtId="168" fontId="28" fillId="0" borderId="0" xfId="0" applyNumberFormat="1" applyFont="1" applyFill="1" applyAlignment="1">
      <alignment vertical="center"/>
    </xf>
    <xf numFmtId="168" fontId="28" fillId="0" borderId="3" xfId="1" applyNumberFormat="1" applyFont="1" applyFill="1" applyBorder="1" applyAlignment="1" applyProtection="1">
      <alignment horizontal="right" vertical="center"/>
    </xf>
    <xf numFmtId="169" fontId="35" fillId="0" borderId="4" xfId="12" quotePrefix="1" applyNumberFormat="1" applyFont="1" applyBorder="1" applyAlignment="1">
      <alignment horizontal="center" vertical="center"/>
    </xf>
    <xf numFmtId="168" fontId="28" fillId="0" borderId="3" xfId="1" applyNumberFormat="1" applyFont="1" applyFill="1" applyBorder="1" applyAlignment="1" applyProtection="1">
      <alignment horizontal="right" vertical="center"/>
    </xf>
    <xf numFmtId="168" fontId="28" fillId="7" borderId="3" xfId="1" applyNumberFormat="1" applyFont="1" applyFill="1" applyBorder="1" applyAlignment="1" applyProtection="1">
      <alignment horizontal="right" vertical="center"/>
    </xf>
    <xf numFmtId="168" fontId="20" fillId="0" borderId="18" xfId="1" applyNumberFormat="1" applyFont="1" applyFill="1" applyBorder="1" applyAlignment="1">
      <alignment horizontal="right" vertical="center"/>
    </xf>
    <xf numFmtId="168" fontId="20" fillId="0" borderId="4" xfId="1" applyNumberFormat="1" applyFont="1" applyFill="1" applyBorder="1" applyAlignment="1">
      <alignment horizontal="right" vertical="center"/>
    </xf>
    <xf numFmtId="168" fontId="40" fillId="0" borderId="4" xfId="1" applyNumberFormat="1" applyFont="1" applyFill="1" applyBorder="1" applyAlignment="1">
      <alignment horizontal="right" vertical="center"/>
    </xf>
    <xf numFmtId="0" fontId="27" fillId="5" borderId="3" xfId="2" applyFont="1" applyFill="1" applyBorder="1" applyAlignment="1">
      <alignment horizontal="center" vertical="center"/>
    </xf>
    <xf numFmtId="0" fontId="27" fillId="5" borderId="3" xfId="2" applyFont="1" applyFill="1" applyBorder="1" applyAlignment="1">
      <alignment horizontal="center" vertical="center" wrapText="1"/>
    </xf>
    <xf numFmtId="168" fontId="27" fillId="5" borderId="2" xfId="1" applyNumberFormat="1" applyFont="1" applyFill="1" applyBorder="1" applyAlignment="1" applyProtection="1">
      <alignment horizontal="center" vertical="center" wrapText="1"/>
    </xf>
    <xf numFmtId="168" fontId="27" fillId="5" borderId="1" xfId="1" applyNumberFormat="1" applyFont="1" applyFill="1" applyBorder="1" applyAlignment="1" applyProtection="1">
      <alignment horizontal="center" vertical="center" wrapText="1"/>
    </xf>
    <xf numFmtId="168" fontId="27" fillId="5" borderId="3" xfId="1" applyNumberFormat="1" applyFont="1" applyFill="1" applyBorder="1" applyAlignment="1" applyProtection="1">
      <alignment horizontal="center" vertical="center" wrapText="1"/>
    </xf>
    <xf numFmtId="168" fontId="27" fillId="5" borderId="3" xfId="1" applyNumberFormat="1" applyFont="1" applyFill="1" applyBorder="1" applyAlignment="1">
      <alignment horizontal="center" vertical="center" wrapText="1"/>
    </xf>
    <xf numFmtId="168" fontId="27" fillId="6" borderId="2" xfId="1" applyNumberFormat="1" applyFont="1" applyFill="1" applyBorder="1" applyAlignment="1" applyProtection="1">
      <alignment horizontal="center" vertical="center" wrapText="1"/>
    </xf>
    <xf numFmtId="168" fontId="27" fillId="6" borderId="1" xfId="1" applyNumberFormat="1" applyFont="1" applyFill="1" applyBorder="1" applyAlignment="1" applyProtection="1">
      <alignment horizontal="center" vertical="center" wrapText="1"/>
    </xf>
    <xf numFmtId="168" fontId="27" fillId="6" borderId="3" xfId="1" applyNumberFormat="1" applyFont="1" applyFill="1" applyBorder="1" applyAlignment="1">
      <alignment horizontal="center" vertical="center" wrapText="1"/>
    </xf>
    <xf numFmtId="168" fontId="28" fillId="0" borderId="3" xfId="1" applyNumberFormat="1" applyFont="1" applyFill="1" applyBorder="1" applyAlignment="1" applyProtection="1">
      <alignment horizontal="center" vertical="center"/>
    </xf>
    <xf numFmtId="168" fontId="28" fillId="0" borderId="3" xfId="1" applyNumberFormat="1" applyFont="1" applyFill="1" applyBorder="1" applyAlignment="1">
      <alignment horizontal="center" vertical="center"/>
    </xf>
    <xf numFmtId="168" fontId="28" fillId="0" borderId="3" xfId="1" applyNumberFormat="1" applyFont="1" applyFill="1" applyBorder="1" applyAlignment="1" applyProtection="1">
      <alignment horizontal="right" vertical="center"/>
    </xf>
    <xf numFmtId="168" fontId="28" fillId="0" borderId="3" xfId="1" applyNumberFormat="1" applyFont="1" applyFill="1" applyBorder="1" applyAlignment="1">
      <alignment horizontal="left" vertical="center" wrapText="1"/>
    </xf>
    <xf numFmtId="168" fontId="28" fillId="0" borderId="3" xfId="1" applyNumberFormat="1" applyFont="1" applyFill="1" applyBorder="1" applyAlignment="1">
      <alignment horizontal="center" vertical="center" wrapText="1"/>
    </xf>
    <xf numFmtId="0" fontId="27" fillId="5" borderId="3" xfId="0" applyFont="1" applyFill="1" applyBorder="1" applyAlignment="1">
      <alignment horizontal="center" vertical="center"/>
    </xf>
    <xf numFmtId="168" fontId="28" fillId="6" borderId="3" xfId="1" applyNumberFormat="1" applyFont="1" applyFill="1" applyBorder="1" applyAlignment="1">
      <alignment horizontal="center" vertical="center"/>
    </xf>
    <xf numFmtId="168" fontId="28" fillId="0" borderId="2" xfId="1" applyNumberFormat="1" applyFont="1" applyFill="1" applyBorder="1" applyAlignment="1" applyProtection="1">
      <alignment horizontal="center" vertical="center"/>
    </xf>
    <xf numFmtId="168" fontId="28" fillId="0" borderId="1" xfId="1" applyNumberFormat="1" applyFont="1" applyFill="1" applyBorder="1" applyAlignment="1" applyProtection="1">
      <alignment horizontal="center" vertical="center"/>
    </xf>
    <xf numFmtId="0" fontId="28" fillId="0" borderId="3" xfId="2" applyFont="1" applyFill="1" applyBorder="1" applyAlignment="1">
      <alignment horizontal="center" vertical="center"/>
    </xf>
    <xf numFmtId="0" fontId="28" fillId="0" borderId="3" xfId="3" applyFont="1" applyFill="1" applyBorder="1" applyAlignment="1">
      <alignment horizontal="left" vertical="center"/>
    </xf>
    <xf numFmtId="0" fontId="28" fillId="0" borderId="3" xfId="3" applyFont="1" applyFill="1" applyBorder="1" applyAlignment="1">
      <alignment horizontal="center" vertical="center"/>
    </xf>
    <xf numFmtId="0" fontId="13" fillId="0" borderId="4" xfId="12" applyFont="1" applyBorder="1" applyAlignment="1">
      <alignment horizontal="center" vertical="center"/>
    </xf>
    <xf numFmtId="0" fontId="13" fillId="0" borderId="0" xfId="0" applyFont="1" applyAlignment="1">
      <alignment horizontal="center" vertical="center"/>
    </xf>
    <xf numFmtId="0" fontId="12" fillId="0" borderId="0" xfId="12" applyFont="1" applyAlignment="1">
      <alignment horizontal="center" vertical="center"/>
    </xf>
    <xf numFmtId="0" fontId="10" fillId="0" borderId="0" xfId="0" applyFont="1" applyAlignment="1">
      <alignment horizontal="left" vertical="center" wrapText="1"/>
    </xf>
    <xf numFmtId="0" fontId="42" fillId="0" borderId="0" xfId="0" applyFont="1" applyFill="1" applyAlignment="1">
      <alignment horizontal="center" vertical="center" wrapText="1"/>
    </xf>
    <xf numFmtId="0" fontId="42" fillId="0" borderId="14" xfId="0" applyFont="1" applyFill="1" applyBorder="1" applyAlignment="1">
      <alignment horizontal="center" vertical="center" wrapText="1"/>
    </xf>
    <xf numFmtId="0" fontId="11" fillId="0" borderId="0" xfId="12" applyFont="1" applyAlignment="1">
      <alignment horizontal="center" vertical="center" wrapText="1"/>
    </xf>
    <xf numFmtId="0" fontId="13" fillId="0" borderId="0" xfId="12" applyFont="1" applyAlignment="1">
      <alignment vertical="center"/>
    </xf>
    <xf numFmtId="0" fontId="11" fillId="0" borderId="3" xfId="12" applyFont="1" applyBorder="1" applyAlignment="1">
      <alignment horizontal="center" vertical="center" wrapText="1"/>
    </xf>
    <xf numFmtId="0" fontId="11" fillId="0" borderId="0" xfId="12" applyFont="1" applyAlignment="1">
      <alignment horizontal="center" vertical="center"/>
    </xf>
    <xf numFmtId="0" fontId="12" fillId="0" borderId="0" xfId="12" applyFont="1" applyAlignment="1">
      <alignment horizontal="left" vertical="center" wrapText="1"/>
    </xf>
    <xf numFmtId="0" fontId="12" fillId="0" borderId="0" xfId="12" applyFont="1" applyAlignment="1">
      <alignment horizontal="justify" vertical="center"/>
    </xf>
    <xf numFmtId="0" fontId="13" fillId="0" borderId="0" xfId="12" applyFont="1" applyAlignment="1">
      <alignment horizontal="justify" vertical="center"/>
    </xf>
    <xf numFmtId="0" fontId="13" fillId="0" borderId="0" xfId="12" applyFont="1" applyAlignment="1">
      <alignment horizontal="left" vertical="center" wrapText="1"/>
    </xf>
    <xf numFmtId="0" fontId="13" fillId="0" borderId="0" xfId="12" applyFont="1" applyAlignment="1">
      <alignment horizontal="left" vertical="center"/>
    </xf>
    <xf numFmtId="0" fontId="12" fillId="0" borderId="0" xfId="12" applyFont="1" applyAlignment="1">
      <alignment horizontal="center" vertical="center" wrapText="1"/>
    </xf>
    <xf numFmtId="49" fontId="19" fillId="3" borderId="4" xfId="0" applyNumberFormat="1" applyFont="1" applyFill="1" applyBorder="1" applyAlignment="1">
      <alignment horizontal="center" vertical="center" wrapText="1"/>
    </xf>
    <xf numFmtId="2" fontId="19" fillId="3" borderId="4" xfId="0" applyNumberFormat="1" applyFont="1" applyFill="1" applyBorder="1" applyAlignment="1">
      <alignment horizontal="center" vertical="center"/>
    </xf>
    <xf numFmtId="2" fontId="19" fillId="3" borderId="4" xfId="0" applyNumberFormat="1" applyFont="1" applyFill="1" applyBorder="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4" fillId="0" borderId="0" xfId="12" applyFont="1" applyAlignment="1">
      <alignment horizontal="center" vertical="center"/>
    </xf>
    <xf numFmtId="0" fontId="43" fillId="0" borderId="0" xfId="12" applyFont="1" applyAlignment="1">
      <alignment horizontal="center" vertical="center" wrapText="1"/>
    </xf>
    <xf numFmtId="49" fontId="19" fillId="0" borderId="20" xfId="0" applyNumberFormat="1" applyFont="1" applyBorder="1" applyAlignment="1">
      <alignment horizontal="center" vertical="center"/>
    </xf>
    <xf numFmtId="49" fontId="19" fillId="0" borderId="21" xfId="0" applyNumberFormat="1" applyFont="1" applyBorder="1" applyAlignment="1">
      <alignment horizontal="center" vertical="center"/>
    </xf>
    <xf numFmtId="49" fontId="19" fillId="0" borderId="22" xfId="0" applyNumberFormat="1" applyFont="1" applyBorder="1" applyAlignment="1">
      <alignment horizontal="center" vertical="center"/>
    </xf>
    <xf numFmtId="0" fontId="39"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2" fillId="0" borderId="0" xfId="0" applyFont="1" applyAlignment="1">
      <alignment horizontal="center" vertical="center"/>
    </xf>
    <xf numFmtId="0" fontId="9" fillId="0" borderId="13" xfId="0" applyFont="1" applyBorder="1" applyAlignment="1">
      <alignment horizontal="center" vertical="center" wrapText="1"/>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49" fontId="36" fillId="0" borderId="4" xfId="0" applyNumberFormat="1" applyFont="1" applyBorder="1" applyAlignment="1">
      <alignment horizontal="center" vertical="center"/>
    </xf>
    <xf numFmtId="0" fontId="33" fillId="0" borderId="0" xfId="0" applyFont="1" applyAlignment="1">
      <alignment horizontal="center" vertical="center"/>
    </xf>
    <xf numFmtId="0" fontId="5" fillId="0" borderId="0" xfId="12" applyFont="1" applyAlignment="1">
      <alignment horizontal="center" vertical="center"/>
    </xf>
    <xf numFmtId="49" fontId="36" fillId="3" borderId="4" xfId="0" applyNumberFormat="1" applyFont="1" applyFill="1" applyBorder="1" applyAlignment="1">
      <alignment horizontal="center" vertical="center" wrapText="1"/>
    </xf>
    <xf numFmtId="49" fontId="36" fillId="3" borderId="18" xfId="0" applyNumberFormat="1" applyFont="1" applyFill="1" applyBorder="1" applyAlignment="1">
      <alignment horizontal="center" vertical="center" wrapText="1"/>
    </xf>
    <xf numFmtId="49" fontId="36" fillId="3" borderId="8" xfId="0" applyNumberFormat="1" applyFont="1" applyFill="1" applyBorder="1" applyAlignment="1">
      <alignment horizontal="center" vertical="center" wrapText="1"/>
    </xf>
    <xf numFmtId="49" fontId="36" fillId="3" borderId="19"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5" xfId="0" applyNumberFormat="1" applyFont="1" applyFill="1" applyBorder="1" applyAlignment="1">
      <alignment horizontal="center" vertical="center" wrapText="1"/>
    </xf>
    <xf numFmtId="0" fontId="31" fillId="0" borderId="3" xfId="0" applyFont="1" applyBorder="1" applyAlignment="1">
      <alignment horizontal="center" vertical="center" wrapText="1"/>
    </xf>
    <xf numFmtId="0" fontId="32" fillId="0" borderId="0" xfId="12" applyFont="1" applyAlignment="1">
      <alignment horizontal="center" vertical="center"/>
    </xf>
    <xf numFmtId="0" fontId="33" fillId="0" borderId="0" xfId="12" applyFont="1" applyAlignment="1">
      <alignment horizontal="center" vertical="center"/>
    </xf>
  </cellXfs>
  <cellStyles count="13">
    <cellStyle name="Comma" xfId="1" builtinId="3"/>
    <cellStyle name="Comma 3 2" xfId="7"/>
    <cellStyle name="Comma 4" xfId="8"/>
    <cellStyle name="Normal" xfId="0" builtinId="0"/>
    <cellStyle name="Normal 10" xfId="9"/>
    <cellStyle name="Normal 12" xfId="5"/>
    <cellStyle name="Normal 2" xfId="12"/>
    <cellStyle name="Normal 2 2" xfId="4"/>
    <cellStyle name="Normal 2 3" xfId="2"/>
    <cellStyle name="Normal 3 2 3" xfId="10"/>
    <cellStyle name="Normal 3 2 4" xfId="11"/>
    <cellStyle name="Normal 5" xfId="6"/>
    <cellStyle name="Normal_Bang luong T02.0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190500</xdr:colOff>
      <xdr:row>10</xdr:row>
      <xdr:rowOff>280147</xdr:rowOff>
    </xdr:from>
    <xdr:to>
      <xdr:col>4</xdr:col>
      <xdr:colOff>437030</xdr:colOff>
      <xdr:row>10</xdr:row>
      <xdr:rowOff>459441</xdr:rowOff>
    </xdr:to>
    <xdr:sp macro="" textlink="">
      <xdr:nvSpPr>
        <xdr:cNvPr id="2" name="Rectangle 1">
          <a:extLst>
            <a:ext uri="{FF2B5EF4-FFF2-40B4-BE49-F238E27FC236}">
              <a16:creationId xmlns:a16="http://schemas.microsoft.com/office/drawing/2014/main" id="{0B0BED15-8672-4BF3-BC5E-35BBC2F8AC95}"/>
            </a:ext>
          </a:extLst>
        </xdr:cNvPr>
        <xdr:cNvSpPr/>
      </xdr:nvSpPr>
      <xdr:spPr>
        <a:xfrm>
          <a:off x="7227794" y="2409265"/>
          <a:ext cx="246530" cy="17929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xdr:from>
      <xdr:col>2</xdr:col>
      <xdr:colOff>1951264</xdr:colOff>
      <xdr:row>3</xdr:row>
      <xdr:rowOff>20410</xdr:rowOff>
    </xdr:from>
    <xdr:to>
      <xdr:col>2</xdr:col>
      <xdr:colOff>4097110</xdr:colOff>
      <xdr:row>3</xdr:row>
      <xdr:rowOff>20410</xdr:rowOff>
    </xdr:to>
    <xdr:sp macro="" textlink="">
      <xdr:nvSpPr>
        <xdr:cNvPr id="3073" name="Line 1">
          <a:extLst>
            <a:ext uri="{FF2B5EF4-FFF2-40B4-BE49-F238E27FC236}">
              <a16:creationId xmlns:a16="http://schemas.microsoft.com/office/drawing/2014/main" id="{5AF92B4C-481E-4C34-BD19-679684698AC6}"/>
            </a:ext>
          </a:extLst>
        </xdr:cNvPr>
        <xdr:cNvSpPr>
          <a:spLocks noChangeShapeType="1"/>
        </xdr:cNvSpPr>
      </xdr:nvSpPr>
      <xdr:spPr bwMode="auto">
        <a:xfrm>
          <a:off x="2971800" y="714374"/>
          <a:ext cx="214584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1362075</xdr:colOff>
      <xdr:row>2</xdr:row>
      <xdr:rowOff>28575</xdr:rowOff>
    </xdr:from>
    <xdr:to>
      <xdr:col>19</xdr:col>
      <xdr:colOff>1428750</xdr:colOff>
      <xdr:row>5</xdr:row>
      <xdr:rowOff>171450</xdr:rowOff>
    </xdr:to>
    <xdr:sp macro="" textlink="" fLocksText="0">
      <xdr:nvSpPr>
        <xdr:cNvPr id="2" name="Text Box 1">
          <a:extLst>
            <a:ext uri="{FF2B5EF4-FFF2-40B4-BE49-F238E27FC236}">
              <a16:creationId xmlns:a16="http://schemas.microsoft.com/office/drawing/2014/main" id="{FDCA4CDA-3F70-457C-8D15-EB6F169B1D8A}"/>
            </a:ext>
          </a:extLst>
        </xdr:cNvPr>
        <xdr:cNvSpPr txBox="1">
          <a:spLocks noChangeArrowheads="1"/>
        </xdr:cNvSpPr>
      </xdr:nvSpPr>
      <xdr:spPr bwMode="auto">
        <a:xfrm>
          <a:off x="8610600" y="628650"/>
          <a:ext cx="2371725" cy="714375"/>
        </a:xfrm>
        <a:prstGeom prst="rect">
          <a:avLst/>
        </a:pr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en-US" sz="900" b="0" i="0" u="none" strike="noStrike" baseline="0">
              <a:solidFill>
                <a:srgbClr val="000000"/>
              </a:solidFill>
              <a:latin typeface="Arial"/>
              <a:cs typeface="Arial"/>
            </a:rPr>
            <a:t> Mẫu số: </a:t>
          </a:r>
          <a:r>
            <a:rPr lang="en-US" sz="900" b="1" i="0" u="none" strike="noStrike" baseline="0">
              <a:solidFill>
                <a:srgbClr val="000000"/>
              </a:solidFill>
              <a:latin typeface="Arial"/>
              <a:cs typeface="Arial"/>
            </a:rPr>
            <a:t>05-1/BK-QTT-TNCN</a:t>
          </a:r>
        </a:p>
        <a:p>
          <a:pPr algn="ctr" rtl="0">
            <a:defRPr sz="1000"/>
          </a:pPr>
          <a:r>
            <a:rPr lang="en-US" sz="900" b="0" i="1" u="none" strike="noStrike" baseline="0">
              <a:solidFill>
                <a:srgbClr val="000000"/>
              </a:solidFill>
              <a:latin typeface="Arial"/>
              <a:cs typeface="Arial"/>
            </a:rPr>
            <a:t>(Ban hành kèm theo Thông tư số 80/2021/TT-BTC ngày</a:t>
          </a:r>
        </a:p>
        <a:p>
          <a:pPr algn="ctr" rtl="0">
            <a:defRPr sz="1000"/>
          </a:pPr>
          <a:r>
            <a:rPr lang="en-US" sz="900" b="0" i="1" u="none" strike="noStrike" baseline="0">
              <a:solidFill>
                <a:srgbClr val="000000"/>
              </a:solidFill>
              <a:latin typeface="Arial"/>
              <a:cs typeface="Arial"/>
            </a:rPr>
            <a:t>29/9/2021 của Bộ Tài chính)</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showGridLines="0" tabSelected="1" zoomScale="115" zoomScaleNormal="115" workbookViewId="0">
      <pane xSplit="5" ySplit="4" topLeftCell="F5" activePane="bottomRight" state="frozen"/>
      <selection pane="topRight" activeCell="F1" sqref="F1"/>
      <selection pane="bottomLeft" activeCell="A5" sqref="A5"/>
      <selection pane="bottomRight" activeCell="S18" sqref="S18"/>
    </sheetView>
  </sheetViews>
  <sheetFormatPr defaultColWidth="9" defaultRowHeight="11.25" x14ac:dyDescent="0.25"/>
  <cols>
    <col min="1" max="1" width="3.7109375" style="136" customWidth="1"/>
    <col min="2" max="2" width="12.28515625" style="136" customWidth="1"/>
    <col min="3" max="4" width="8" style="136" customWidth="1"/>
    <col min="5" max="5" width="12.28515625" style="136" bestFit="1" customWidth="1"/>
    <col min="6" max="6" width="11.140625" style="136" customWidth="1"/>
    <col min="7" max="7" width="5.7109375" style="136" customWidth="1"/>
    <col min="8" max="8" width="13.85546875" style="136" customWidth="1"/>
    <col min="9" max="9" width="10" style="136" customWidth="1"/>
    <col min="10" max="10" width="5.42578125" style="85" customWidth="1"/>
    <col min="11" max="11" width="11.42578125" style="136" customWidth="1"/>
    <col min="12" max="12" width="8.7109375" style="136" customWidth="1"/>
    <col min="13" max="13" width="5.85546875" style="136" customWidth="1"/>
    <col min="14" max="14" width="7" style="136" customWidth="1"/>
    <col min="15" max="15" width="6.5703125" style="136" customWidth="1"/>
    <col min="16" max="16" width="16.28515625" style="136" customWidth="1"/>
    <col min="17" max="17" width="10.7109375" style="136" customWidth="1"/>
    <col min="18" max="18" width="12.140625" style="136" customWidth="1"/>
    <col min="19" max="19" width="22" style="136" customWidth="1"/>
    <col min="20" max="20" width="17" style="136" customWidth="1"/>
    <col min="21" max="21" width="12" style="136" customWidth="1"/>
    <col min="22" max="22" width="9" style="136"/>
    <col min="23" max="23" width="10.42578125" style="136" bestFit="1" customWidth="1"/>
    <col min="24" max="16384" width="9" style="136"/>
  </cols>
  <sheetData>
    <row r="1" spans="1:23" ht="6" customHeight="1" x14ac:dyDescent="0.25"/>
    <row r="2" spans="1:23" s="137" customFormat="1" ht="15.75" customHeight="1" x14ac:dyDescent="0.25">
      <c r="A2" s="188" t="s">
        <v>48</v>
      </c>
      <c r="B2" s="188"/>
      <c r="C2" s="188"/>
      <c r="D2" s="188"/>
      <c r="E2" s="188"/>
      <c r="F2" s="188"/>
      <c r="G2" s="188"/>
      <c r="H2" s="188"/>
      <c r="I2" s="188"/>
      <c r="J2" s="188"/>
      <c r="K2" s="188"/>
      <c r="L2" s="188"/>
      <c r="M2" s="188"/>
      <c r="N2" s="188"/>
      <c r="O2" s="188"/>
      <c r="P2" s="188"/>
      <c r="Q2" s="188"/>
      <c r="R2" s="188"/>
      <c r="S2" s="188"/>
      <c r="T2" s="188"/>
      <c r="U2" s="188"/>
    </row>
    <row r="3" spans="1:23" s="137" customFormat="1" x14ac:dyDescent="0.25">
      <c r="A3" s="174" t="s">
        <v>11</v>
      </c>
      <c r="B3" s="175" t="s">
        <v>12</v>
      </c>
      <c r="C3" s="174" t="s">
        <v>13</v>
      </c>
      <c r="D3" s="175" t="s">
        <v>49</v>
      </c>
      <c r="E3" s="176" t="s">
        <v>32</v>
      </c>
      <c r="F3" s="176" t="s">
        <v>21</v>
      </c>
      <c r="G3" s="176" t="s">
        <v>20</v>
      </c>
      <c r="H3" s="178" t="s">
        <v>26</v>
      </c>
      <c r="I3" s="178" t="s">
        <v>29</v>
      </c>
      <c r="J3" s="180" t="s">
        <v>14</v>
      </c>
      <c r="K3" s="182" t="s">
        <v>212</v>
      </c>
      <c r="L3" s="182"/>
      <c r="M3" s="182"/>
      <c r="N3" s="182"/>
      <c r="O3" s="182"/>
      <c r="P3" s="178" t="s">
        <v>27</v>
      </c>
      <c r="Q3" s="176" t="s">
        <v>30</v>
      </c>
      <c r="R3" s="178" t="s">
        <v>28</v>
      </c>
      <c r="S3" s="179" t="s">
        <v>23</v>
      </c>
      <c r="T3" s="179" t="s">
        <v>24</v>
      </c>
      <c r="U3" s="179" t="s">
        <v>25</v>
      </c>
    </row>
    <row r="4" spans="1:23" s="137" customFormat="1" ht="67.5" x14ac:dyDescent="0.25">
      <c r="A4" s="174"/>
      <c r="B4" s="175"/>
      <c r="C4" s="174"/>
      <c r="D4" s="175"/>
      <c r="E4" s="177"/>
      <c r="F4" s="177"/>
      <c r="G4" s="177"/>
      <c r="H4" s="178"/>
      <c r="I4" s="178"/>
      <c r="J4" s="181"/>
      <c r="K4" s="127" t="s">
        <v>12</v>
      </c>
      <c r="L4" s="128" t="s">
        <v>43</v>
      </c>
      <c r="M4" s="129" t="s">
        <v>15</v>
      </c>
      <c r="N4" s="127" t="s">
        <v>16</v>
      </c>
      <c r="O4" s="127" t="s">
        <v>17</v>
      </c>
      <c r="P4" s="178"/>
      <c r="Q4" s="177"/>
      <c r="R4" s="178"/>
      <c r="S4" s="179"/>
      <c r="T4" s="179"/>
      <c r="U4" s="179"/>
    </row>
    <row r="5" spans="1:23" ht="22.5" x14ac:dyDescent="0.25">
      <c r="A5" s="81">
        <v>1</v>
      </c>
      <c r="B5" s="138" t="s">
        <v>8</v>
      </c>
      <c r="C5" s="139">
        <v>8034046303</v>
      </c>
      <c r="D5" s="81">
        <v>121778524</v>
      </c>
      <c r="E5" s="76">
        <v>25000000</v>
      </c>
      <c r="F5" s="76">
        <v>5000000</v>
      </c>
      <c r="G5" s="77">
        <v>12</v>
      </c>
      <c r="H5" s="78">
        <f>G5*E5</f>
        <v>300000000</v>
      </c>
      <c r="I5" s="78">
        <f>(F5*10.5%)*12</f>
        <v>6300000</v>
      </c>
      <c r="J5" s="134">
        <v>1</v>
      </c>
      <c r="K5" s="130" t="s">
        <v>47</v>
      </c>
      <c r="L5" s="131">
        <v>8117099354</v>
      </c>
      <c r="M5" s="140" t="s">
        <v>38</v>
      </c>
      <c r="N5" s="140" t="s">
        <v>39</v>
      </c>
      <c r="O5" s="141">
        <v>12</v>
      </c>
      <c r="P5" s="78">
        <f>G5*11000000+O5*4400000</f>
        <v>184800000</v>
      </c>
      <c r="Q5" s="78">
        <f>MAX(H5-I5-P5,0)</f>
        <v>108900000</v>
      </c>
      <c r="R5" s="78">
        <v>12000000</v>
      </c>
      <c r="S5" s="79" t="s">
        <v>22</v>
      </c>
      <c r="T5" s="80" t="s">
        <v>18</v>
      </c>
      <c r="U5" s="80" t="s">
        <v>40</v>
      </c>
      <c r="W5" s="166"/>
    </row>
    <row r="6" spans="1:23" ht="22.5" x14ac:dyDescent="0.25">
      <c r="A6" s="81">
        <v>2</v>
      </c>
      <c r="B6" s="138" t="s">
        <v>9</v>
      </c>
      <c r="C6" s="139">
        <v>8504478551</v>
      </c>
      <c r="D6" s="81">
        <v>122234547</v>
      </c>
      <c r="E6" s="76">
        <v>15000000</v>
      </c>
      <c r="F6" s="76">
        <v>5000000</v>
      </c>
      <c r="G6" s="77">
        <v>12</v>
      </c>
      <c r="H6" s="78">
        <f>G6*E6</f>
        <v>180000000</v>
      </c>
      <c r="I6" s="78">
        <f>(F6*10.5%)*12</f>
        <v>6300000</v>
      </c>
      <c r="J6" s="134">
        <v>1</v>
      </c>
      <c r="K6" s="130" t="s">
        <v>44</v>
      </c>
      <c r="L6" s="131">
        <v>8123091836</v>
      </c>
      <c r="M6" s="140" t="s">
        <v>38</v>
      </c>
      <c r="N6" s="140" t="s">
        <v>39</v>
      </c>
      <c r="O6" s="141">
        <v>12</v>
      </c>
      <c r="P6" s="78">
        <f>G6*11000000+O6*4400000</f>
        <v>184800000</v>
      </c>
      <c r="Q6" s="78">
        <f>MAX(H6-I6-P6,0)</f>
        <v>0</v>
      </c>
      <c r="R6" s="78">
        <f>T54</f>
        <v>0</v>
      </c>
      <c r="S6" s="79" t="s">
        <v>22</v>
      </c>
      <c r="T6" s="80" t="s">
        <v>18</v>
      </c>
      <c r="U6" s="80" t="s">
        <v>40</v>
      </c>
    </row>
    <row r="7" spans="1:23" x14ac:dyDescent="0.25">
      <c r="A7" s="192">
        <v>3</v>
      </c>
      <c r="B7" s="193" t="s">
        <v>0</v>
      </c>
      <c r="C7" s="194">
        <v>8550401401</v>
      </c>
      <c r="D7" s="194">
        <v>122086262</v>
      </c>
      <c r="E7" s="183">
        <v>20000000</v>
      </c>
      <c r="F7" s="183">
        <v>10000000</v>
      </c>
      <c r="G7" s="184">
        <v>12</v>
      </c>
      <c r="H7" s="185">
        <f>E7*G7</f>
        <v>240000000</v>
      </c>
      <c r="I7" s="185">
        <f>(10000000*10.5%)*12</f>
        <v>12600000</v>
      </c>
      <c r="J7" s="189">
        <v>2</v>
      </c>
      <c r="K7" s="130" t="s">
        <v>10</v>
      </c>
      <c r="L7" s="131">
        <v>8688513656</v>
      </c>
      <c r="M7" s="140" t="s">
        <v>38</v>
      </c>
      <c r="N7" s="140" t="s">
        <v>39</v>
      </c>
      <c r="O7" s="134">
        <v>12</v>
      </c>
      <c r="P7" s="183">
        <f>12*11000000+12*2*4400000</f>
        <v>237600000</v>
      </c>
      <c r="Q7" s="190">
        <v>0</v>
      </c>
      <c r="R7" s="185">
        <f>T45</f>
        <v>0</v>
      </c>
      <c r="S7" s="186" t="s">
        <v>34</v>
      </c>
      <c r="T7" s="187" t="s">
        <v>18</v>
      </c>
      <c r="U7" s="187" t="s">
        <v>40</v>
      </c>
    </row>
    <row r="8" spans="1:23" x14ac:dyDescent="0.25">
      <c r="A8" s="192"/>
      <c r="B8" s="193"/>
      <c r="C8" s="194"/>
      <c r="D8" s="194"/>
      <c r="E8" s="183"/>
      <c r="F8" s="183"/>
      <c r="G8" s="184"/>
      <c r="H8" s="185"/>
      <c r="I8" s="185"/>
      <c r="J8" s="189"/>
      <c r="K8" s="130" t="s">
        <v>45</v>
      </c>
      <c r="L8" s="131">
        <v>8121736978</v>
      </c>
      <c r="M8" s="140" t="s">
        <v>38</v>
      </c>
      <c r="N8" s="140" t="s">
        <v>39</v>
      </c>
      <c r="O8" s="134">
        <v>12</v>
      </c>
      <c r="P8" s="183"/>
      <c r="Q8" s="191"/>
      <c r="R8" s="185"/>
      <c r="S8" s="186"/>
      <c r="T8" s="187"/>
      <c r="U8" s="187"/>
    </row>
    <row r="9" spans="1:23" ht="33.75" x14ac:dyDescent="0.25">
      <c r="A9" s="81">
        <v>4</v>
      </c>
      <c r="B9" s="138" t="s">
        <v>1</v>
      </c>
      <c r="C9" s="139">
        <v>8125716001</v>
      </c>
      <c r="D9" s="81">
        <v>121693109</v>
      </c>
      <c r="E9" s="76">
        <v>15000000</v>
      </c>
      <c r="F9" s="76">
        <v>5000000</v>
      </c>
      <c r="G9" s="77">
        <v>12</v>
      </c>
      <c r="H9" s="78">
        <f t="shared" ref="H9:H15" si="0">G9*E9</f>
        <v>180000000</v>
      </c>
      <c r="I9" s="78">
        <f>(F9*10.5%)*12</f>
        <v>6300000</v>
      </c>
      <c r="J9" s="134">
        <v>1</v>
      </c>
      <c r="K9" s="130" t="s">
        <v>46</v>
      </c>
      <c r="L9" s="131">
        <v>8320843414</v>
      </c>
      <c r="M9" s="140" t="s">
        <v>38</v>
      </c>
      <c r="N9" s="140" t="s">
        <v>39</v>
      </c>
      <c r="O9" s="134">
        <v>12</v>
      </c>
      <c r="P9" s="78">
        <f>G9*11000000+O9*4400000</f>
        <v>184800000</v>
      </c>
      <c r="Q9" s="78">
        <f>MAX(H9-I9-P9,0)</f>
        <v>0</v>
      </c>
      <c r="R9" s="78">
        <f>T47</f>
        <v>0</v>
      </c>
      <c r="S9" s="79" t="s">
        <v>34</v>
      </c>
      <c r="T9" s="80" t="s">
        <v>18</v>
      </c>
      <c r="U9" s="80" t="s">
        <v>40</v>
      </c>
    </row>
    <row r="10" spans="1:23" ht="45" x14ac:dyDescent="0.25">
      <c r="A10" s="81">
        <v>5</v>
      </c>
      <c r="B10" s="138" t="s">
        <v>2</v>
      </c>
      <c r="C10" s="139">
        <v>8638060124</v>
      </c>
      <c r="D10" s="81">
        <v>121572892</v>
      </c>
      <c r="E10" s="76">
        <v>10000000</v>
      </c>
      <c r="F10" s="76">
        <v>5000000</v>
      </c>
      <c r="G10" s="77">
        <v>10</v>
      </c>
      <c r="H10" s="78">
        <f t="shared" si="0"/>
        <v>100000000</v>
      </c>
      <c r="I10" s="78">
        <f>(F10*10.5%)*10</f>
        <v>5250000</v>
      </c>
      <c r="J10" s="134"/>
      <c r="K10" s="130"/>
      <c r="L10" s="131"/>
      <c r="M10" s="132"/>
      <c r="N10" s="134"/>
      <c r="O10" s="165"/>
      <c r="P10" s="167">
        <f>(G10+2)*11000000+O10*4400000</f>
        <v>132000000</v>
      </c>
      <c r="Q10" s="78">
        <f t="shared" ref="Q10:Q15" si="1">MAX(H10-I10-P10,0)</f>
        <v>0</v>
      </c>
      <c r="R10" s="78"/>
      <c r="S10" s="79" t="s">
        <v>35</v>
      </c>
      <c r="T10" s="80" t="s">
        <v>33</v>
      </c>
      <c r="U10" s="80" t="s">
        <v>40</v>
      </c>
    </row>
    <row r="11" spans="1:23" ht="33.75" x14ac:dyDescent="0.25">
      <c r="A11" s="81">
        <v>6</v>
      </c>
      <c r="B11" s="138" t="s">
        <v>3</v>
      </c>
      <c r="C11" s="139">
        <v>8099065939</v>
      </c>
      <c r="D11" s="81">
        <v>121497487</v>
      </c>
      <c r="E11" s="76">
        <v>9000000</v>
      </c>
      <c r="F11" s="76">
        <v>4500000</v>
      </c>
      <c r="G11" s="77">
        <v>8</v>
      </c>
      <c r="H11" s="78">
        <f t="shared" si="0"/>
        <v>72000000</v>
      </c>
      <c r="I11" s="78">
        <f>(F11*10.5%)*7</f>
        <v>3307500</v>
      </c>
      <c r="J11" s="134"/>
      <c r="K11" s="130"/>
      <c r="L11" s="131"/>
      <c r="M11" s="132"/>
      <c r="N11" s="134"/>
      <c r="O11" s="134"/>
      <c r="P11" s="78">
        <f t="shared" ref="P11" si="2">G11*11000000+O11*4400000</f>
        <v>88000000</v>
      </c>
      <c r="Q11" s="78">
        <f t="shared" si="1"/>
        <v>0</v>
      </c>
      <c r="R11" s="78"/>
      <c r="S11" s="79" t="s">
        <v>36</v>
      </c>
      <c r="T11" s="80" t="s">
        <v>37</v>
      </c>
      <c r="U11" s="80" t="s">
        <v>40</v>
      </c>
    </row>
    <row r="12" spans="1:23" ht="56.25" x14ac:dyDescent="0.25">
      <c r="A12" s="81">
        <v>7</v>
      </c>
      <c r="B12" s="138" t="s">
        <v>4</v>
      </c>
      <c r="C12" s="139">
        <v>8038483985</v>
      </c>
      <c r="D12" s="81">
        <v>121426005</v>
      </c>
      <c r="E12" s="76">
        <v>12000000</v>
      </c>
      <c r="F12" s="76">
        <v>5000000</v>
      </c>
      <c r="G12" s="77">
        <v>10</v>
      </c>
      <c r="H12" s="78">
        <f t="shared" si="0"/>
        <v>120000000</v>
      </c>
      <c r="I12" s="169">
        <f>(F12*10.5%)*8</f>
        <v>4200000</v>
      </c>
      <c r="J12" s="134"/>
      <c r="K12" s="130"/>
      <c r="L12" s="131"/>
      <c r="M12" s="132"/>
      <c r="N12" s="134"/>
      <c r="O12" s="134"/>
      <c r="P12" s="170">
        <f>G12*11000000+O12*4400000</f>
        <v>110000000</v>
      </c>
      <c r="Q12" s="142" t="s">
        <v>220</v>
      </c>
      <c r="R12" s="169">
        <v>2400000</v>
      </c>
      <c r="S12" s="79" t="s">
        <v>221</v>
      </c>
      <c r="T12" s="80" t="s">
        <v>250</v>
      </c>
      <c r="U12" s="80" t="s">
        <v>41</v>
      </c>
    </row>
    <row r="13" spans="1:23" ht="22.5" x14ac:dyDescent="0.25">
      <c r="A13" s="81">
        <v>8</v>
      </c>
      <c r="B13" s="138" t="s">
        <v>5</v>
      </c>
      <c r="C13" s="139" t="s">
        <v>6</v>
      </c>
      <c r="D13" s="81">
        <v>121772694</v>
      </c>
      <c r="E13" s="76">
        <v>9000000</v>
      </c>
      <c r="F13" s="76"/>
      <c r="G13" s="77">
        <v>2</v>
      </c>
      <c r="H13" s="78">
        <f t="shared" si="0"/>
        <v>18000000</v>
      </c>
      <c r="I13" s="78"/>
      <c r="J13" s="134"/>
      <c r="K13" s="130"/>
      <c r="L13" s="131"/>
      <c r="M13" s="132"/>
      <c r="N13" s="133"/>
      <c r="O13" s="133"/>
      <c r="P13" s="78"/>
      <c r="Q13" s="78">
        <f t="shared" si="1"/>
        <v>18000000</v>
      </c>
      <c r="R13" s="78"/>
      <c r="S13" s="79" t="s">
        <v>31</v>
      </c>
      <c r="T13" s="80" t="s">
        <v>19</v>
      </c>
      <c r="U13" s="80" t="s">
        <v>42</v>
      </c>
    </row>
    <row r="14" spans="1:23" ht="22.5" x14ac:dyDescent="0.25">
      <c r="A14" s="81">
        <v>9</v>
      </c>
      <c r="B14" s="138" t="s">
        <v>7</v>
      </c>
      <c r="C14" s="139">
        <v>8057907703</v>
      </c>
      <c r="D14" s="81">
        <v>121530137</v>
      </c>
      <c r="E14" s="76">
        <v>10000000</v>
      </c>
      <c r="F14" s="76"/>
      <c r="G14" s="77">
        <v>2</v>
      </c>
      <c r="H14" s="78">
        <f t="shared" si="0"/>
        <v>20000000</v>
      </c>
      <c r="I14" s="78"/>
      <c r="J14" s="134"/>
      <c r="K14" s="130"/>
      <c r="L14" s="131"/>
      <c r="M14" s="132"/>
      <c r="N14" s="134"/>
      <c r="O14" s="134"/>
      <c r="P14" s="78"/>
      <c r="Q14" s="78">
        <f t="shared" si="1"/>
        <v>20000000</v>
      </c>
      <c r="R14" s="78">
        <v>2000000</v>
      </c>
      <c r="S14" s="79" t="s">
        <v>244</v>
      </c>
      <c r="T14" s="80" t="s">
        <v>19</v>
      </c>
      <c r="U14" s="80" t="s">
        <v>42</v>
      </c>
    </row>
    <row r="15" spans="1:23" s="85" customFormat="1" ht="33.75" x14ac:dyDescent="0.25">
      <c r="A15" s="81">
        <v>10</v>
      </c>
      <c r="B15" s="82" t="s">
        <v>218</v>
      </c>
      <c r="C15" s="83" t="s">
        <v>211</v>
      </c>
      <c r="D15" s="81" t="s">
        <v>216</v>
      </c>
      <c r="E15" s="84">
        <v>75000000</v>
      </c>
      <c r="F15" s="84"/>
      <c r="G15" s="77">
        <v>2</v>
      </c>
      <c r="H15" s="84">
        <f t="shared" si="0"/>
        <v>150000000</v>
      </c>
      <c r="I15" s="84"/>
      <c r="J15" s="134"/>
      <c r="K15" s="134"/>
      <c r="L15" s="131"/>
      <c r="M15" s="132"/>
      <c r="N15" s="134"/>
      <c r="O15" s="134"/>
      <c r="P15" s="84"/>
      <c r="Q15" s="84">
        <f t="shared" si="1"/>
        <v>150000000</v>
      </c>
      <c r="R15" s="84">
        <v>30000000</v>
      </c>
      <c r="S15" s="80" t="s">
        <v>243</v>
      </c>
      <c r="T15" s="80" t="s">
        <v>19</v>
      </c>
      <c r="U15" s="80" t="s">
        <v>42</v>
      </c>
    </row>
    <row r="16" spans="1:23" s="88" customFormat="1" ht="19.5" customHeight="1" x14ac:dyDescent="0.25">
      <c r="A16" s="86"/>
      <c r="B16" s="86" t="s">
        <v>217</v>
      </c>
      <c r="C16" s="86"/>
      <c r="D16" s="86"/>
      <c r="E16" s="87">
        <f>SUM(E5:E15)</f>
        <v>200000000</v>
      </c>
      <c r="F16" s="87">
        <f t="shared" ref="F16:G16" si="3">SUM(F5:F15)</f>
        <v>39500000</v>
      </c>
      <c r="G16" s="87">
        <f t="shared" si="3"/>
        <v>82</v>
      </c>
      <c r="H16" s="87">
        <f>SUM(H5:H15)</f>
        <v>1380000000</v>
      </c>
      <c r="I16" s="87">
        <f t="shared" ref="I16:R16" si="4">SUM(I5:I15)</f>
        <v>44257500</v>
      </c>
      <c r="J16" s="135">
        <f t="shared" si="4"/>
        <v>5</v>
      </c>
      <c r="K16" s="135">
        <f t="shared" si="4"/>
        <v>0</v>
      </c>
      <c r="L16" s="135"/>
      <c r="M16" s="135">
        <f t="shared" si="4"/>
        <v>0</v>
      </c>
      <c r="N16" s="135">
        <f t="shared" si="4"/>
        <v>0</v>
      </c>
      <c r="O16" s="135">
        <f t="shared" si="4"/>
        <v>60</v>
      </c>
      <c r="P16" s="87">
        <f t="shared" si="4"/>
        <v>1122000000</v>
      </c>
      <c r="Q16" s="87"/>
      <c r="R16" s="87">
        <f t="shared" si="4"/>
        <v>46400000</v>
      </c>
      <c r="S16" s="86"/>
      <c r="T16" s="86"/>
      <c r="U16" s="86"/>
    </row>
  </sheetData>
  <mergeCells count="34">
    <mergeCell ref="R7:R8"/>
    <mergeCell ref="S7:S8"/>
    <mergeCell ref="T7:T8"/>
    <mergeCell ref="U7:U8"/>
    <mergeCell ref="A2:U2"/>
    <mergeCell ref="H7:H8"/>
    <mergeCell ref="I7:I8"/>
    <mergeCell ref="J7:J8"/>
    <mergeCell ref="P7:P8"/>
    <mergeCell ref="Q7:Q8"/>
    <mergeCell ref="T3:T4"/>
    <mergeCell ref="U3:U4"/>
    <mergeCell ref="A7:A8"/>
    <mergeCell ref="B7:B8"/>
    <mergeCell ref="C7:C8"/>
    <mergeCell ref="D7:D8"/>
    <mergeCell ref="E7:E8"/>
    <mergeCell ref="F7:F8"/>
    <mergeCell ref="G7:G8"/>
    <mergeCell ref="P3:P4"/>
    <mergeCell ref="Q3:Q4"/>
    <mergeCell ref="R3:R4"/>
    <mergeCell ref="S3:S4"/>
    <mergeCell ref="F3:F4"/>
    <mergeCell ref="G3:G4"/>
    <mergeCell ref="H3:H4"/>
    <mergeCell ref="I3:I4"/>
    <mergeCell ref="J3:J4"/>
    <mergeCell ref="K3:O3"/>
    <mergeCell ref="A3:A4"/>
    <mergeCell ref="B3:B4"/>
    <mergeCell ref="C3:C4"/>
    <mergeCell ref="D3:D4"/>
    <mergeCell ref="E3:E4"/>
  </mergeCells>
  <pageMargins left="0.7" right="0.7" top="0.75" bottom="0.75" header="0.3" footer="0.3"/>
  <pageSetup orientation="portrait" horizontalDpi="3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9"/>
  <sheetViews>
    <sheetView showGridLines="0" topLeftCell="A4" zoomScale="70" zoomScaleNormal="70" workbookViewId="0">
      <selection activeCell="O59" sqref="O59"/>
    </sheetView>
  </sheetViews>
  <sheetFormatPr defaultColWidth="9" defaultRowHeight="15" x14ac:dyDescent="0.25"/>
  <cols>
    <col min="1" max="1" width="4.42578125" style="144" customWidth="1"/>
    <col min="2" max="2" width="9" style="144"/>
    <col min="3" max="3" width="63" style="144" customWidth="1"/>
    <col min="4" max="4" width="15.85546875" style="144" customWidth="1"/>
    <col min="5" max="5" width="12.42578125" style="144" customWidth="1"/>
    <col min="6" max="6" width="22.140625" style="144" customWidth="1"/>
    <col min="7" max="7" width="8.140625" style="144" customWidth="1"/>
    <col min="8" max="16384" width="9" style="144"/>
  </cols>
  <sheetData>
    <row r="2" spans="1:7" ht="23.25" customHeight="1" x14ac:dyDescent="0.25">
      <c r="A2" s="143"/>
      <c r="B2" s="143"/>
      <c r="C2" s="199" t="s">
        <v>232</v>
      </c>
      <c r="D2" s="200"/>
      <c r="E2" s="203" t="s">
        <v>199</v>
      </c>
      <c r="F2" s="203"/>
      <c r="G2" s="203"/>
    </row>
    <row r="3" spans="1:7" ht="30" customHeight="1" x14ac:dyDescent="0.25">
      <c r="B3" s="4"/>
      <c r="C3" s="199"/>
      <c r="D3" s="200"/>
      <c r="E3" s="203"/>
      <c r="F3" s="203"/>
      <c r="G3" s="203"/>
    </row>
    <row r="4" spans="1:7" ht="15.75" x14ac:dyDescent="0.25">
      <c r="B4" s="196"/>
      <c r="C4" s="196"/>
      <c r="D4" s="196"/>
      <c r="E4" s="203"/>
      <c r="F4" s="203"/>
      <c r="G4" s="203"/>
    </row>
    <row r="5" spans="1:7" ht="3" customHeight="1" x14ac:dyDescent="0.25">
      <c r="B5" s="196"/>
      <c r="C5" s="196"/>
      <c r="D5" s="196"/>
      <c r="E5" s="203"/>
      <c r="F5" s="203"/>
      <c r="G5" s="203"/>
    </row>
    <row r="6" spans="1:7" ht="7.5" customHeight="1" x14ac:dyDescent="0.25">
      <c r="B6" s="5"/>
      <c r="C6" s="117"/>
      <c r="D6" s="117"/>
      <c r="E6" s="203"/>
      <c r="F6" s="203"/>
      <c r="G6" s="203"/>
    </row>
    <row r="7" spans="1:7" ht="15.75" x14ac:dyDescent="0.25">
      <c r="B7" s="197" t="s">
        <v>140</v>
      </c>
      <c r="C7" s="197"/>
      <c r="D7" s="197"/>
      <c r="E7" s="197"/>
      <c r="F7" s="197"/>
    </row>
    <row r="8" spans="1:7" ht="15.75" x14ac:dyDescent="0.25">
      <c r="B8" s="204" t="s">
        <v>230</v>
      </c>
      <c r="C8" s="204"/>
      <c r="D8" s="204"/>
      <c r="E8" s="204"/>
      <c r="F8" s="204"/>
    </row>
    <row r="9" spans="1:7" ht="15.75" x14ac:dyDescent="0.25">
      <c r="B9" s="197" t="s">
        <v>200</v>
      </c>
      <c r="C9" s="197"/>
      <c r="D9" s="197"/>
      <c r="E9" s="197"/>
      <c r="F9" s="197"/>
    </row>
    <row r="10" spans="1:7" ht="15" customHeight="1" x14ac:dyDescent="0.25">
      <c r="B10" s="197" t="s">
        <v>201</v>
      </c>
      <c r="C10" s="197"/>
      <c r="D10" s="197"/>
      <c r="E10" s="197"/>
      <c r="F10" s="197"/>
    </row>
    <row r="11" spans="1:7" ht="39" customHeight="1" x14ac:dyDescent="0.25">
      <c r="B11" s="205" t="s">
        <v>219</v>
      </c>
      <c r="C11" s="205"/>
      <c r="D11" s="205"/>
      <c r="E11" s="205"/>
      <c r="F11" s="205"/>
      <c r="G11" s="145"/>
    </row>
    <row r="12" spans="1:7" ht="13.5" customHeight="1" x14ac:dyDescent="0.25">
      <c r="B12" s="6" t="s">
        <v>185</v>
      </c>
      <c r="C12" s="117"/>
      <c r="D12" s="117"/>
      <c r="E12" s="117"/>
      <c r="F12" s="117"/>
    </row>
    <row r="13" spans="1:7" ht="15.75" x14ac:dyDescent="0.25">
      <c r="B13" s="7" t="s">
        <v>202</v>
      </c>
      <c r="C13" s="117"/>
      <c r="D13" s="117"/>
      <c r="E13" s="117"/>
      <c r="F13" s="117"/>
    </row>
    <row r="14" spans="1:7" ht="15.75" x14ac:dyDescent="0.25">
      <c r="B14" s="6" t="s">
        <v>213</v>
      </c>
      <c r="C14" s="117"/>
      <c r="D14" s="117"/>
      <c r="E14" s="117"/>
      <c r="F14" s="117"/>
    </row>
    <row r="15" spans="1:7" ht="15.75" x14ac:dyDescent="0.25">
      <c r="B15" s="6" t="s">
        <v>203</v>
      </c>
      <c r="C15" s="117"/>
      <c r="D15" s="117"/>
      <c r="E15" s="117"/>
      <c r="F15" s="117"/>
    </row>
    <row r="16" spans="1:7" ht="15.75" x14ac:dyDescent="0.25">
      <c r="B16" s="206" t="s">
        <v>204</v>
      </c>
      <c r="C16" s="206"/>
      <c r="D16" s="206"/>
      <c r="E16" s="206"/>
      <c r="F16" s="206"/>
    </row>
    <row r="17" spans="2:6" ht="15.75" x14ac:dyDescent="0.25">
      <c r="B17" s="6" t="s">
        <v>205</v>
      </c>
      <c r="C17" s="117"/>
      <c r="D17" s="117"/>
      <c r="E17" s="117"/>
      <c r="F17" s="117"/>
    </row>
    <row r="18" spans="2:6" ht="13.5" customHeight="1" x14ac:dyDescent="0.25">
      <c r="B18" s="7" t="s">
        <v>206</v>
      </c>
      <c r="C18" s="117"/>
      <c r="D18" s="117"/>
      <c r="E18" s="117"/>
      <c r="F18" s="117"/>
    </row>
    <row r="19" spans="2:6" ht="15.75" x14ac:dyDescent="0.25">
      <c r="B19" s="6" t="s">
        <v>207</v>
      </c>
      <c r="C19" s="117"/>
      <c r="D19" s="117"/>
      <c r="E19" s="117"/>
      <c r="F19" s="117"/>
    </row>
    <row r="20" spans="2:6" ht="15.75" x14ac:dyDescent="0.25">
      <c r="B20" s="6" t="s">
        <v>208</v>
      </c>
      <c r="C20" s="117"/>
      <c r="D20" s="117"/>
      <c r="E20" s="117"/>
      <c r="F20" s="117"/>
    </row>
    <row r="21" spans="2:6" ht="15.75" x14ac:dyDescent="0.25">
      <c r="B21" s="206" t="s">
        <v>141</v>
      </c>
      <c r="C21" s="206"/>
      <c r="D21" s="206"/>
      <c r="E21" s="206"/>
      <c r="F21" s="206"/>
    </row>
    <row r="22" spans="2:6" ht="15" customHeight="1" x14ac:dyDescent="0.25">
      <c r="B22" s="117"/>
      <c r="C22" s="117"/>
      <c r="D22" s="117"/>
      <c r="E22" s="117"/>
      <c r="F22" s="8" t="s">
        <v>142</v>
      </c>
    </row>
    <row r="23" spans="2:6" ht="15.75" x14ac:dyDescent="0.25">
      <c r="B23" s="116" t="s">
        <v>209</v>
      </c>
      <c r="C23" s="116" t="s">
        <v>143</v>
      </c>
      <c r="D23" s="116" t="s">
        <v>144</v>
      </c>
      <c r="E23" s="116" t="s">
        <v>145</v>
      </c>
      <c r="F23" s="116" t="s">
        <v>146</v>
      </c>
    </row>
    <row r="24" spans="2:6" ht="15.75" x14ac:dyDescent="0.25">
      <c r="B24" s="9">
        <v>1</v>
      </c>
      <c r="C24" s="10" t="s">
        <v>147</v>
      </c>
      <c r="D24" s="11" t="s">
        <v>73</v>
      </c>
      <c r="E24" s="14" t="s">
        <v>148</v>
      </c>
      <c r="F24" s="16">
        <f>'05-1.BK.QTT-TNCN'!A20+'05-2.BK.QTT-TNCN'!B18-1</f>
        <v>10</v>
      </c>
    </row>
    <row r="25" spans="2:6" ht="15.75" x14ac:dyDescent="0.25">
      <c r="B25" s="14"/>
      <c r="C25" s="15" t="s">
        <v>149</v>
      </c>
      <c r="D25" s="11" t="s">
        <v>126</v>
      </c>
      <c r="E25" s="12" t="s">
        <v>148</v>
      </c>
      <c r="F25" s="13" t="str">
        <f>'05-1.BK.QTT-TNCN'!A20</f>
        <v>7</v>
      </c>
    </row>
    <row r="26" spans="2:6" ht="15.75" x14ac:dyDescent="0.25">
      <c r="B26" s="14">
        <v>2</v>
      </c>
      <c r="C26" s="10" t="s">
        <v>150</v>
      </c>
      <c r="D26" s="11" t="s">
        <v>127</v>
      </c>
      <c r="E26" s="14" t="s">
        <v>148</v>
      </c>
      <c r="F26" s="16">
        <f>F27+F28</f>
        <v>4</v>
      </c>
    </row>
    <row r="27" spans="2:6" ht="15.75" x14ac:dyDescent="0.25">
      <c r="B27" s="12" t="s">
        <v>189</v>
      </c>
      <c r="C27" s="15" t="s">
        <v>151</v>
      </c>
      <c r="D27" s="11" t="s">
        <v>128</v>
      </c>
      <c r="E27" s="12" t="s">
        <v>148</v>
      </c>
      <c r="F27" s="13">
        <v>3</v>
      </c>
    </row>
    <row r="28" spans="2:6" ht="15.75" x14ac:dyDescent="0.25">
      <c r="B28" s="12" t="s">
        <v>190</v>
      </c>
      <c r="C28" s="15" t="s">
        <v>90</v>
      </c>
      <c r="D28" s="11" t="s">
        <v>129</v>
      </c>
      <c r="E28" s="12" t="s">
        <v>148</v>
      </c>
      <c r="F28" s="13">
        <v>1</v>
      </c>
    </row>
    <row r="29" spans="2:6" ht="26.25" customHeight="1" x14ac:dyDescent="0.25">
      <c r="B29" s="14">
        <v>3</v>
      </c>
      <c r="C29" s="10" t="s">
        <v>152</v>
      </c>
      <c r="D29" s="11" t="s">
        <v>130</v>
      </c>
      <c r="E29" s="12" t="s">
        <v>148</v>
      </c>
      <c r="F29" s="16">
        <v>0</v>
      </c>
    </row>
    <row r="30" spans="2:6" ht="15.75" x14ac:dyDescent="0.25">
      <c r="B30" s="14">
        <v>4</v>
      </c>
      <c r="C30" s="10" t="s">
        <v>153</v>
      </c>
      <c r="D30" s="11" t="s">
        <v>131</v>
      </c>
      <c r="E30" s="12" t="s">
        <v>148</v>
      </c>
      <c r="F30" s="16">
        <v>4</v>
      </c>
    </row>
    <row r="31" spans="2:6" ht="31.5" x14ac:dyDescent="0.25">
      <c r="B31" s="14">
        <v>5</v>
      </c>
      <c r="C31" s="10" t="s">
        <v>154</v>
      </c>
      <c r="D31" s="11" t="s">
        <v>132</v>
      </c>
      <c r="E31" s="12" t="s">
        <v>155</v>
      </c>
      <c r="F31" s="16">
        <f>SUM(F32:F33)</f>
        <v>1380000000</v>
      </c>
    </row>
    <row r="32" spans="2:6" ht="15.75" x14ac:dyDescent="0.25">
      <c r="B32" s="12" t="s">
        <v>191</v>
      </c>
      <c r="C32" s="15" t="s">
        <v>151</v>
      </c>
      <c r="D32" s="11" t="s">
        <v>133</v>
      </c>
      <c r="E32" s="12" t="s">
        <v>155</v>
      </c>
      <c r="F32" s="13">
        <f>'05-1.BK.QTT-TNCN'!G21+'05-2.BK.QTT-TNCN'!G19-'05-2.BK.QTT-TNCN'!G18</f>
        <v>1230000000</v>
      </c>
    </row>
    <row r="33" spans="2:6" ht="15.75" x14ac:dyDescent="0.25">
      <c r="B33" s="12" t="s">
        <v>192</v>
      </c>
      <c r="C33" s="15" t="s">
        <v>90</v>
      </c>
      <c r="D33" s="11" t="s">
        <v>134</v>
      </c>
      <c r="E33" s="12" t="s">
        <v>155</v>
      </c>
      <c r="F33" s="13">
        <f>'05-2.BK.QTT-TNCN'!G18</f>
        <v>150000000</v>
      </c>
    </row>
    <row r="34" spans="2:6" ht="47.25" x14ac:dyDescent="0.25">
      <c r="B34" s="12" t="s">
        <v>193</v>
      </c>
      <c r="C34" s="15" t="s">
        <v>156</v>
      </c>
      <c r="D34" s="11" t="s">
        <v>157</v>
      </c>
      <c r="E34" s="12" t="s">
        <v>155</v>
      </c>
      <c r="F34" s="17">
        <v>0</v>
      </c>
    </row>
    <row r="35" spans="2:6" ht="31.5" x14ac:dyDescent="0.25">
      <c r="B35" s="14">
        <v>6</v>
      </c>
      <c r="C35" s="10" t="s">
        <v>158</v>
      </c>
      <c r="D35" s="11" t="s">
        <v>135</v>
      </c>
      <c r="E35" s="14" t="s">
        <v>155</v>
      </c>
      <c r="F35" s="16">
        <v>0</v>
      </c>
    </row>
    <row r="36" spans="2:6" ht="27.75" customHeight="1" x14ac:dyDescent="0.25">
      <c r="B36" s="14">
        <v>7</v>
      </c>
      <c r="C36" s="10" t="s">
        <v>159</v>
      </c>
      <c r="D36" s="11" t="s">
        <v>160</v>
      </c>
      <c r="E36" s="14" t="s">
        <v>155</v>
      </c>
      <c r="F36" s="16">
        <f>SUM(F37:F38)</f>
        <v>494000000</v>
      </c>
    </row>
    <row r="37" spans="2:6" ht="15.75" x14ac:dyDescent="0.25">
      <c r="B37" s="12" t="s">
        <v>194</v>
      </c>
      <c r="C37" s="15" t="s">
        <v>151</v>
      </c>
      <c r="D37" s="11" t="s">
        <v>161</v>
      </c>
      <c r="E37" s="12" t="s">
        <v>155</v>
      </c>
      <c r="F37" s="13">
        <f>'05-1.BK.QTT-TNCN'!G14+'05-2.BK.QTT-TNCN'!G15+'05-2.BK.QTT-TNCN'!G17</f>
        <v>344000000</v>
      </c>
    </row>
    <row r="38" spans="2:6" ht="15.75" x14ac:dyDescent="0.25">
      <c r="B38" s="12" t="s">
        <v>195</v>
      </c>
      <c r="C38" s="15" t="s">
        <v>90</v>
      </c>
      <c r="D38" s="11" t="s">
        <v>162</v>
      </c>
      <c r="E38" s="12" t="s">
        <v>155</v>
      </c>
      <c r="F38" s="13">
        <f>'05-2.BK.QTT-TNCN'!G18</f>
        <v>150000000</v>
      </c>
    </row>
    <row r="39" spans="2:6" ht="31.5" x14ac:dyDescent="0.25">
      <c r="B39" s="14">
        <v>8</v>
      </c>
      <c r="C39" s="10" t="s">
        <v>163</v>
      </c>
      <c r="D39" s="11" t="s">
        <v>164</v>
      </c>
      <c r="E39" s="12" t="s">
        <v>155</v>
      </c>
      <c r="F39" s="16">
        <f>SUM(F40:F41)</f>
        <v>46400000</v>
      </c>
    </row>
    <row r="40" spans="2:6" ht="15.75" x14ac:dyDescent="0.25">
      <c r="B40" s="12" t="s">
        <v>196</v>
      </c>
      <c r="C40" s="15" t="s">
        <v>151</v>
      </c>
      <c r="D40" s="11" t="s">
        <v>165</v>
      </c>
      <c r="E40" s="12" t="s">
        <v>155</v>
      </c>
      <c r="F40" s="13">
        <f>'05-1.BK.QTT-TNCN'!Q21+'05-2.BK.QTT-TNCN'!K15+'05-2.BK.QTT-TNCN'!K17</f>
        <v>16400000</v>
      </c>
    </row>
    <row r="41" spans="2:6" ht="15.75" x14ac:dyDescent="0.25">
      <c r="B41" s="119" t="s">
        <v>197</v>
      </c>
      <c r="C41" s="18" t="s">
        <v>90</v>
      </c>
      <c r="D41" s="11" t="s">
        <v>166</v>
      </c>
      <c r="E41" s="119" t="s">
        <v>155</v>
      </c>
      <c r="F41" s="17">
        <f>'05-2.BK.QTT-TNCN'!K18</f>
        <v>30000000</v>
      </c>
    </row>
    <row r="42" spans="2:6" ht="63" x14ac:dyDescent="0.25">
      <c r="B42" s="119" t="s">
        <v>198</v>
      </c>
      <c r="C42" s="18" t="s">
        <v>167</v>
      </c>
      <c r="D42" s="11" t="s">
        <v>168</v>
      </c>
      <c r="E42" s="119" t="s">
        <v>155</v>
      </c>
      <c r="F42" s="17">
        <v>0</v>
      </c>
    </row>
    <row r="43" spans="2:6" ht="15.75" x14ac:dyDescent="0.25">
      <c r="B43" s="206" t="s">
        <v>169</v>
      </c>
      <c r="C43" s="206"/>
      <c r="D43" s="206"/>
      <c r="E43" s="206"/>
      <c r="F43" s="206"/>
    </row>
    <row r="44" spans="2:6" ht="15.75" x14ac:dyDescent="0.25">
      <c r="B44" s="116" t="s">
        <v>11</v>
      </c>
      <c r="C44" s="116" t="s">
        <v>143</v>
      </c>
      <c r="D44" s="116" t="s">
        <v>144</v>
      </c>
      <c r="E44" s="116" t="s">
        <v>145</v>
      </c>
      <c r="F44" s="116" t="s">
        <v>146</v>
      </c>
    </row>
    <row r="45" spans="2:6" ht="31.5" x14ac:dyDescent="0.25">
      <c r="B45" s="12">
        <v>1</v>
      </c>
      <c r="C45" s="15" t="s">
        <v>170</v>
      </c>
      <c r="D45" s="19" t="s">
        <v>171</v>
      </c>
      <c r="E45" s="20" t="s">
        <v>148</v>
      </c>
      <c r="F45" s="13">
        <v>5</v>
      </c>
    </row>
    <row r="46" spans="2:6" ht="15.75" x14ac:dyDescent="0.25">
      <c r="B46" s="195">
        <v>2</v>
      </c>
      <c r="C46" s="15" t="s">
        <v>121</v>
      </c>
      <c r="D46" s="19" t="s">
        <v>172</v>
      </c>
      <c r="E46" s="20" t="s">
        <v>155</v>
      </c>
      <c r="F46" s="13">
        <f>'05-1.BK.QTT-TNCN'!Q14</f>
        <v>12000000</v>
      </c>
    </row>
    <row r="47" spans="2:6" ht="31.5" x14ac:dyDescent="0.25">
      <c r="B47" s="195"/>
      <c r="C47" s="21" t="s">
        <v>173</v>
      </c>
      <c r="D47" s="19" t="s">
        <v>174</v>
      </c>
      <c r="E47" s="20" t="s">
        <v>155</v>
      </c>
      <c r="F47" s="13">
        <v>0</v>
      </c>
    </row>
    <row r="48" spans="2:6" ht="15.75" x14ac:dyDescent="0.25">
      <c r="B48" s="12">
        <v>3</v>
      </c>
      <c r="C48" s="15" t="s">
        <v>175</v>
      </c>
      <c r="D48" s="19" t="s">
        <v>176</v>
      </c>
      <c r="E48" s="20" t="s">
        <v>155</v>
      </c>
      <c r="F48" s="13">
        <f>'05-1.BK.QTT-TNCN'!S14</f>
        <v>7890000</v>
      </c>
    </row>
    <row r="49" spans="2:6" ht="31.5" x14ac:dyDescent="0.25">
      <c r="B49" s="12">
        <v>4</v>
      </c>
      <c r="C49" s="21" t="s">
        <v>177</v>
      </c>
      <c r="D49" s="19" t="s">
        <v>178</v>
      </c>
      <c r="E49" s="20" t="s">
        <v>155</v>
      </c>
      <c r="F49" s="13">
        <v>0</v>
      </c>
    </row>
    <row r="50" spans="2:6" ht="33" customHeight="1" x14ac:dyDescent="0.25">
      <c r="B50" s="12">
        <v>5</v>
      </c>
      <c r="C50" s="15" t="s">
        <v>179</v>
      </c>
      <c r="D50" s="19" t="s">
        <v>180</v>
      </c>
      <c r="E50" s="20" t="s">
        <v>155</v>
      </c>
      <c r="F50" s="13">
        <f>IF(F48-F46-F49&gt;0,F48-F46-F49,0)</f>
        <v>0</v>
      </c>
    </row>
    <row r="51" spans="2:6" ht="31.5" x14ac:dyDescent="0.25">
      <c r="B51" s="12">
        <v>6</v>
      </c>
      <c r="C51" s="15" t="s">
        <v>181</v>
      </c>
      <c r="D51" s="19" t="s">
        <v>182</v>
      </c>
      <c r="E51" s="20" t="s">
        <v>155</v>
      </c>
      <c r="F51" s="13">
        <f>-IF(F48-F46-F49&lt;0,F48-F46-F49,0)</f>
        <v>4110000</v>
      </c>
    </row>
    <row r="52" spans="2:6" ht="15.75" x14ac:dyDescent="0.25">
      <c r="B52" s="207" t="s">
        <v>77</v>
      </c>
      <c r="C52" s="207"/>
      <c r="D52" s="207"/>
      <c r="E52" s="207"/>
      <c r="F52" s="207"/>
    </row>
    <row r="53" spans="2:6" ht="1.5" customHeight="1" x14ac:dyDescent="0.25">
      <c r="B53" s="118"/>
      <c r="C53" s="117"/>
      <c r="D53" s="117"/>
      <c r="E53" s="117"/>
      <c r="F53" s="117"/>
    </row>
    <row r="54" spans="2:6" ht="15.75" x14ac:dyDescent="0.25">
      <c r="B54" s="6" t="s">
        <v>78</v>
      </c>
      <c r="C54" s="6"/>
      <c r="D54" s="204" t="s">
        <v>188</v>
      </c>
      <c r="E54" s="204"/>
      <c r="F54" s="204"/>
    </row>
    <row r="55" spans="2:6" ht="29.25" customHeight="1" x14ac:dyDescent="0.25">
      <c r="B55" s="208" t="s">
        <v>183</v>
      </c>
      <c r="C55" s="209"/>
      <c r="D55" s="210" t="s">
        <v>184</v>
      </c>
      <c r="E55" s="210"/>
      <c r="F55" s="210"/>
    </row>
    <row r="56" spans="2:6" ht="15.75" x14ac:dyDescent="0.25">
      <c r="B56" s="202"/>
      <c r="C56" s="202"/>
      <c r="D56" s="201" t="s">
        <v>242</v>
      </c>
      <c r="E56" s="201"/>
      <c r="F56" s="201"/>
    </row>
    <row r="57" spans="2:6" ht="15.75" x14ac:dyDescent="0.25">
      <c r="B57" s="4"/>
      <c r="C57" s="120"/>
      <c r="D57" s="201"/>
      <c r="E57" s="201"/>
      <c r="F57" s="201"/>
    </row>
    <row r="59" spans="2:6" ht="165" customHeight="1" x14ac:dyDescent="0.25">
      <c r="B59" s="198" t="s">
        <v>231</v>
      </c>
      <c r="C59" s="198"/>
      <c r="D59" s="198"/>
      <c r="E59" s="198"/>
      <c r="F59" s="198"/>
    </row>
  </sheetData>
  <mergeCells count="20">
    <mergeCell ref="C2:D3"/>
    <mergeCell ref="D56:F57"/>
    <mergeCell ref="B56:C56"/>
    <mergeCell ref="E2:G6"/>
    <mergeCell ref="B8:F8"/>
    <mergeCell ref="B9:F9"/>
    <mergeCell ref="B10:F10"/>
    <mergeCell ref="B11:F11"/>
    <mergeCell ref="B16:F16"/>
    <mergeCell ref="B21:F21"/>
    <mergeCell ref="B52:F52"/>
    <mergeCell ref="D54:F54"/>
    <mergeCell ref="B55:C55"/>
    <mergeCell ref="D55:F55"/>
    <mergeCell ref="B43:F43"/>
    <mergeCell ref="B46:B47"/>
    <mergeCell ref="B4:D4"/>
    <mergeCell ref="B5:D5"/>
    <mergeCell ref="B7:F7"/>
    <mergeCell ref="B59:F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showGridLines="0" topLeftCell="A2" zoomScaleNormal="100" workbookViewId="0">
      <pane xSplit="6" ySplit="9" topLeftCell="G11" activePane="bottomRight" state="frozen"/>
      <selection activeCell="A2" sqref="A2"/>
      <selection pane="topRight" activeCell="G2" sqref="G2"/>
      <selection pane="bottomLeft" activeCell="A11" sqref="A11"/>
      <selection pane="bottomRight" activeCell="O28" sqref="O28"/>
    </sheetView>
  </sheetViews>
  <sheetFormatPr defaultColWidth="9" defaultRowHeight="15" x14ac:dyDescent="0.25"/>
  <cols>
    <col min="1" max="1" width="5.7109375" style="144" customWidth="1"/>
    <col min="2" max="2" width="13.42578125" style="148" customWidth="1"/>
    <col min="3" max="3" width="10.28515625" style="148" bestFit="1" customWidth="1"/>
    <col min="4" max="4" width="9.42578125" style="148" bestFit="1" customWidth="1"/>
    <col min="5" max="5" width="5.7109375" style="148" customWidth="1"/>
    <col min="6" max="6" width="6" style="148" customWidth="1"/>
    <col min="7" max="7" width="14.28515625" style="148" bestFit="1" customWidth="1"/>
    <col min="8" max="8" width="13.28515625" style="148" customWidth="1"/>
    <col min="9" max="9" width="8.42578125" style="148" customWidth="1"/>
    <col min="10" max="10" width="8.140625" style="148" customWidth="1"/>
    <col min="11" max="11" width="5.5703125" style="148" customWidth="1"/>
    <col min="12" max="12" width="16" style="148" customWidth="1"/>
    <col min="13" max="13" width="6.85546875" style="148" customWidth="1"/>
    <col min="14" max="14" width="11.5703125" style="148" customWidth="1"/>
    <col min="15" max="15" width="14.85546875" style="148" bestFit="1" customWidth="1"/>
    <col min="16" max="16" width="12.85546875" style="148" customWidth="1"/>
    <col min="17" max="17" width="16.140625" style="148" customWidth="1"/>
    <col min="18" max="18" width="22.28515625" style="148" customWidth="1"/>
    <col min="19" max="19" width="12.28515625" style="148" bestFit="1" customWidth="1"/>
    <col min="20" max="20" width="22.85546875" style="148" bestFit="1" customWidth="1"/>
    <col min="21" max="21" width="8.85546875" style="148" customWidth="1"/>
    <col min="22" max="22" width="9" style="148"/>
    <col min="23" max="16384" width="9" style="144"/>
  </cols>
  <sheetData>
    <row r="1" spans="1:23" ht="31.9" customHeight="1" x14ac:dyDescent="0.25">
      <c r="A1" s="143"/>
      <c r="B1" s="146"/>
      <c r="C1" s="146"/>
      <c r="D1" s="146"/>
      <c r="E1" s="147"/>
    </row>
    <row r="2" spans="1:23" ht="15.75" x14ac:dyDescent="0.25">
      <c r="A2" s="214" t="s">
        <v>83</v>
      </c>
      <c r="B2" s="214"/>
      <c r="C2" s="214"/>
      <c r="D2" s="214"/>
      <c r="E2" s="214"/>
      <c r="F2" s="214"/>
      <c r="G2" s="214"/>
      <c r="H2" s="214"/>
      <c r="I2" s="214"/>
      <c r="J2" s="214"/>
      <c r="K2" s="214"/>
      <c r="L2" s="214"/>
      <c r="M2" s="214"/>
      <c r="N2" s="214"/>
      <c r="O2" s="214"/>
      <c r="P2" s="214"/>
      <c r="Q2" s="214"/>
      <c r="R2" s="214"/>
      <c r="S2" s="214"/>
      <c r="T2" s="214"/>
      <c r="U2" s="34"/>
      <c r="V2" s="34"/>
      <c r="W2" s="22"/>
    </row>
    <row r="3" spans="1:23" x14ac:dyDescent="0.25">
      <c r="A3" s="215" t="s">
        <v>85</v>
      </c>
      <c r="B3" s="215"/>
      <c r="C3" s="215"/>
      <c r="D3" s="215"/>
      <c r="E3" s="215"/>
      <c r="F3" s="215"/>
      <c r="G3" s="215"/>
      <c r="H3" s="215"/>
      <c r="I3" s="215"/>
      <c r="J3" s="215"/>
      <c r="K3" s="215"/>
      <c r="L3" s="215"/>
      <c r="M3" s="215"/>
      <c r="N3" s="215"/>
      <c r="O3" s="215"/>
      <c r="P3" s="215"/>
      <c r="Q3" s="215"/>
      <c r="R3" s="215"/>
      <c r="S3" s="215"/>
      <c r="T3" s="215"/>
      <c r="U3" s="34"/>
      <c r="V3" s="34"/>
      <c r="W3" s="23"/>
    </row>
    <row r="4" spans="1:23" x14ac:dyDescent="0.25">
      <c r="A4" s="215" t="s">
        <v>103</v>
      </c>
      <c r="B4" s="215"/>
      <c r="C4" s="215"/>
      <c r="D4" s="215"/>
      <c r="E4" s="215"/>
      <c r="F4" s="215"/>
      <c r="G4" s="215"/>
      <c r="H4" s="215"/>
      <c r="I4" s="215"/>
      <c r="J4" s="215"/>
      <c r="K4" s="215"/>
      <c r="L4" s="215"/>
      <c r="M4" s="215"/>
      <c r="N4" s="215"/>
      <c r="O4" s="215"/>
      <c r="P4" s="215"/>
      <c r="Q4" s="215"/>
      <c r="R4" s="215"/>
      <c r="S4" s="215"/>
      <c r="T4" s="215"/>
      <c r="U4" s="34"/>
      <c r="V4" s="34"/>
      <c r="W4" s="23"/>
    </row>
    <row r="5" spans="1:23" x14ac:dyDescent="0.25">
      <c r="A5" s="216" t="s">
        <v>87</v>
      </c>
      <c r="B5" s="216"/>
      <c r="C5" s="216"/>
      <c r="D5" s="216"/>
      <c r="E5" s="216"/>
      <c r="F5" s="216"/>
      <c r="G5" s="216"/>
      <c r="H5" s="216"/>
      <c r="I5" s="216"/>
      <c r="J5" s="216"/>
      <c r="K5" s="216"/>
      <c r="L5" s="216"/>
      <c r="M5" s="216"/>
      <c r="N5" s="216"/>
      <c r="O5" s="216"/>
      <c r="P5" s="216"/>
      <c r="Q5" s="216"/>
      <c r="R5" s="216"/>
      <c r="S5" s="216"/>
      <c r="T5" s="216"/>
      <c r="U5" s="34"/>
      <c r="V5" s="34"/>
      <c r="W5" s="23"/>
    </row>
    <row r="6" spans="1:23" x14ac:dyDescent="0.25">
      <c r="A6" s="217" t="s">
        <v>210</v>
      </c>
      <c r="B6" s="217"/>
      <c r="C6" s="217"/>
      <c r="D6" s="217"/>
      <c r="E6" s="217"/>
      <c r="F6" s="217"/>
      <c r="G6" s="217"/>
      <c r="H6" s="217"/>
      <c r="I6" s="217"/>
      <c r="J6" s="217"/>
      <c r="K6" s="217"/>
      <c r="L6" s="217"/>
      <c r="M6" s="217"/>
      <c r="N6" s="217"/>
      <c r="O6" s="217"/>
      <c r="P6" s="217"/>
      <c r="Q6" s="217"/>
      <c r="R6" s="217"/>
      <c r="S6" s="217"/>
      <c r="T6" s="217"/>
      <c r="U6" s="35"/>
      <c r="V6" s="35"/>
      <c r="W6" s="23"/>
    </row>
    <row r="7" spans="1:23" x14ac:dyDescent="0.25">
      <c r="A7" s="24" t="s">
        <v>222</v>
      </c>
      <c r="B7" s="36"/>
      <c r="C7" s="36"/>
      <c r="D7" s="36"/>
      <c r="E7" s="36"/>
      <c r="F7" s="36"/>
      <c r="G7" s="36"/>
      <c r="H7" s="36"/>
      <c r="I7" s="115" t="s">
        <v>238</v>
      </c>
      <c r="J7" s="149"/>
      <c r="K7" s="150" t="s">
        <v>102</v>
      </c>
      <c r="L7" s="144"/>
      <c r="M7" s="115" t="s">
        <v>239</v>
      </c>
      <c r="N7" s="37"/>
      <c r="O7" s="38"/>
      <c r="P7" s="38"/>
      <c r="Q7" s="38"/>
      <c r="R7" s="35"/>
      <c r="S7" s="35"/>
      <c r="T7" s="35"/>
      <c r="U7" s="35"/>
      <c r="V7" s="35"/>
      <c r="W7" s="25"/>
    </row>
    <row r="8" spans="1:23" x14ac:dyDescent="0.25">
      <c r="A8" s="24" t="s">
        <v>223</v>
      </c>
      <c r="B8" s="36"/>
      <c r="C8" s="39"/>
      <c r="D8" s="36"/>
      <c r="E8" s="36"/>
      <c r="F8" s="36"/>
      <c r="G8" s="36"/>
      <c r="H8" s="36"/>
      <c r="I8" s="36"/>
      <c r="J8" s="36"/>
      <c r="K8" s="36"/>
      <c r="L8" s="36"/>
      <c r="M8" s="35"/>
      <c r="N8" s="37"/>
      <c r="O8" s="38"/>
      <c r="P8" s="38"/>
      <c r="Q8" s="38"/>
      <c r="R8" s="35"/>
      <c r="S8" s="35"/>
      <c r="T8" s="35"/>
      <c r="U8" s="35"/>
      <c r="V8" s="35"/>
      <c r="W8" s="25"/>
    </row>
    <row r="9" spans="1:23" ht="12.75" customHeight="1" x14ac:dyDescent="0.25">
      <c r="A9" s="122"/>
      <c r="B9" s="36"/>
      <c r="C9" s="36"/>
      <c r="D9" s="36"/>
      <c r="E9" s="36"/>
      <c r="F9" s="36"/>
      <c r="G9" s="36"/>
      <c r="H9" s="36"/>
      <c r="I9" s="36"/>
      <c r="J9" s="36"/>
      <c r="K9" s="35"/>
      <c r="L9" s="36"/>
      <c r="M9" s="35"/>
      <c r="N9" s="37"/>
      <c r="O9" s="38"/>
      <c r="P9" s="38"/>
      <c r="Q9" s="38"/>
      <c r="R9" s="35"/>
      <c r="S9" s="35"/>
      <c r="T9" s="40" t="s">
        <v>104</v>
      </c>
      <c r="U9" s="35"/>
      <c r="V9" s="35"/>
      <c r="W9" s="26"/>
    </row>
    <row r="10" spans="1:23" ht="23.25" customHeight="1" x14ac:dyDescent="0.25">
      <c r="A10" s="211" t="s">
        <v>11</v>
      </c>
      <c r="B10" s="212" t="s">
        <v>12</v>
      </c>
      <c r="C10" s="213" t="s">
        <v>13</v>
      </c>
      <c r="D10" s="213" t="s">
        <v>105</v>
      </c>
      <c r="E10" s="213" t="s">
        <v>106</v>
      </c>
      <c r="F10" s="213" t="s">
        <v>107</v>
      </c>
      <c r="G10" s="212" t="s">
        <v>91</v>
      </c>
      <c r="H10" s="212"/>
      <c r="I10" s="212"/>
      <c r="J10" s="212"/>
      <c r="K10" s="213" t="s">
        <v>108</v>
      </c>
      <c r="L10" s="213"/>
      <c r="M10" s="213"/>
      <c r="N10" s="213"/>
      <c r="O10" s="213"/>
      <c r="P10" s="213" t="s">
        <v>109</v>
      </c>
      <c r="Q10" s="213" t="s">
        <v>110</v>
      </c>
      <c r="R10" s="213"/>
      <c r="S10" s="213" t="s">
        <v>111</v>
      </c>
      <c r="T10" s="213"/>
      <c r="U10" s="213"/>
      <c r="V10" s="213" t="s">
        <v>112</v>
      </c>
      <c r="W10" s="23"/>
    </row>
    <row r="11" spans="1:23" ht="28.5" customHeight="1" x14ac:dyDescent="0.25">
      <c r="A11" s="211"/>
      <c r="B11" s="213"/>
      <c r="C11" s="213"/>
      <c r="D11" s="213"/>
      <c r="E11" s="213"/>
      <c r="F11" s="213"/>
      <c r="G11" s="213" t="s">
        <v>26</v>
      </c>
      <c r="H11" s="213" t="s">
        <v>113</v>
      </c>
      <c r="I11" s="213" t="s">
        <v>114</v>
      </c>
      <c r="J11" s="213" t="s">
        <v>115</v>
      </c>
      <c r="K11" s="213" t="s">
        <v>116</v>
      </c>
      <c r="L11" s="213" t="s">
        <v>117</v>
      </c>
      <c r="M11" s="213" t="s">
        <v>118</v>
      </c>
      <c r="N11" s="213" t="s">
        <v>119</v>
      </c>
      <c r="O11" s="213" t="s">
        <v>120</v>
      </c>
      <c r="P11" s="213"/>
      <c r="Q11" s="213" t="s">
        <v>121</v>
      </c>
      <c r="R11" s="213" t="s">
        <v>122</v>
      </c>
      <c r="S11" s="213" t="s">
        <v>123</v>
      </c>
      <c r="T11" s="213" t="s">
        <v>124</v>
      </c>
      <c r="U11" s="213" t="s">
        <v>125</v>
      </c>
      <c r="V11" s="213"/>
      <c r="W11" s="23"/>
    </row>
    <row r="12" spans="1:23" ht="77.25" customHeight="1" x14ac:dyDescent="0.25">
      <c r="A12" s="211"/>
      <c r="B12" s="213"/>
      <c r="C12" s="213"/>
      <c r="D12" s="213"/>
      <c r="E12" s="213"/>
      <c r="F12" s="213"/>
      <c r="G12" s="213"/>
      <c r="H12" s="213"/>
      <c r="I12" s="213"/>
      <c r="J12" s="213"/>
      <c r="K12" s="213"/>
      <c r="L12" s="213"/>
      <c r="M12" s="213"/>
      <c r="N12" s="213"/>
      <c r="O12" s="213"/>
      <c r="P12" s="213"/>
      <c r="Q12" s="213"/>
      <c r="R12" s="213"/>
      <c r="S12" s="213"/>
      <c r="T12" s="213"/>
      <c r="U12" s="213"/>
      <c r="V12" s="213"/>
      <c r="W12" s="23"/>
    </row>
    <row r="13" spans="1:23" x14ac:dyDescent="0.25">
      <c r="A13" s="123" t="s">
        <v>63</v>
      </c>
      <c r="B13" s="121" t="s">
        <v>64</v>
      </c>
      <c r="C13" s="121" t="s">
        <v>65</v>
      </c>
      <c r="D13" s="121" t="s">
        <v>66</v>
      </c>
      <c r="E13" s="121" t="s">
        <v>67</v>
      </c>
      <c r="F13" s="121" t="s">
        <v>68</v>
      </c>
      <c r="G13" s="121" t="s">
        <v>69</v>
      </c>
      <c r="H13" s="121" t="s">
        <v>70</v>
      </c>
      <c r="I13" s="121" t="s">
        <v>71</v>
      </c>
      <c r="J13" s="121" t="s">
        <v>72</v>
      </c>
      <c r="K13" s="121" t="s">
        <v>73</v>
      </c>
      <c r="L13" s="121" t="s">
        <v>126</v>
      </c>
      <c r="M13" s="121" t="s">
        <v>127</v>
      </c>
      <c r="N13" s="121" t="s">
        <v>128</v>
      </c>
      <c r="O13" s="121" t="s">
        <v>129</v>
      </c>
      <c r="P13" s="121" t="s">
        <v>130</v>
      </c>
      <c r="Q13" s="121" t="s">
        <v>131</v>
      </c>
      <c r="R13" s="121" t="s">
        <v>132</v>
      </c>
      <c r="S13" s="121" t="s">
        <v>133</v>
      </c>
      <c r="T13" s="121" t="s">
        <v>134</v>
      </c>
      <c r="U13" s="121" t="s">
        <v>134</v>
      </c>
      <c r="V13" s="121" t="s">
        <v>135</v>
      </c>
      <c r="W13" s="27"/>
    </row>
    <row r="14" spans="1:23" ht="18.75" x14ac:dyDescent="0.25">
      <c r="A14" s="28" t="s">
        <v>136</v>
      </c>
      <c r="B14" s="41" t="str">
        <f>'Ví dụ minh họa'!B5</f>
        <v>Trần Thị Tuyến</v>
      </c>
      <c r="C14" s="58">
        <f>'Ví dụ minh họa'!C5</f>
        <v>8034046303</v>
      </c>
      <c r="D14" s="58">
        <f>'Ví dụ minh họa'!D5</f>
        <v>121778524</v>
      </c>
      <c r="E14" s="42" t="s">
        <v>54</v>
      </c>
      <c r="F14" s="42"/>
      <c r="G14" s="60">
        <f>'Ví dụ minh họa'!H5</f>
        <v>300000000</v>
      </c>
      <c r="H14" s="43"/>
      <c r="I14" s="43"/>
      <c r="J14" s="43"/>
      <c r="K14" s="59">
        <f>'Ví dụ minh họa'!J5</f>
        <v>1</v>
      </c>
      <c r="L14" s="60">
        <f>'Ví dụ minh họa'!P5</f>
        <v>184800000</v>
      </c>
      <c r="M14" s="59"/>
      <c r="N14" s="60">
        <f>'Ví dụ minh họa'!I5</f>
        <v>6300000</v>
      </c>
      <c r="O14" s="59"/>
      <c r="P14" s="60">
        <f>MAX(+G14-I14-L14-M14-N14-O14,0)</f>
        <v>108900000</v>
      </c>
      <c r="Q14" s="60">
        <f>'Ví dụ minh họa'!R5</f>
        <v>12000000</v>
      </c>
      <c r="R14" s="43"/>
      <c r="S14" s="60">
        <f>IF(OR(P14/12&lt;5000000,P14/12=5000000),P14/12*5%*12,(P14/12*10%-250000)*12)</f>
        <v>7890000</v>
      </c>
      <c r="T14" s="60">
        <f t="shared" ref="T14" si="0">+MAX(0,Q14-S14)</f>
        <v>4110000</v>
      </c>
      <c r="U14" s="60">
        <f>+MAX(0,S14-Q14)</f>
        <v>0</v>
      </c>
      <c r="V14" s="44" t="s">
        <v>137</v>
      </c>
      <c r="W14" s="27"/>
    </row>
    <row r="15" spans="1:23" ht="18.75" x14ac:dyDescent="0.25">
      <c r="A15" s="28" t="s">
        <v>98</v>
      </c>
      <c r="B15" s="41" t="str">
        <f>'Ví dụ minh họa'!B6</f>
        <v>Vũ Thị Hồng</v>
      </c>
      <c r="C15" s="58">
        <f>'Ví dụ minh họa'!C6</f>
        <v>8504478551</v>
      </c>
      <c r="D15" s="58">
        <f>'Ví dụ minh họa'!D6</f>
        <v>122234547</v>
      </c>
      <c r="E15" s="42" t="s">
        <v>54</v>
      </c>
      <c r="F15" s="42"/>
      <c r="G15" s="60">
        <f>'Ví dụ minh họa'!H6</f>
        <v>180000000</v>
      </c>
      <c r="H15" s="43"/>
      <c r="I15" s="43"/>
      <c r="J15" s="43"/>
      <c r="K15" s="59">
        <f>'Ví dụ minh họa'!J6</f>
        <v>1</v>
      </c>
      <c r="L15" s="60">
        <f>'Ví dụ minh họa'!P6</f>
        <v>184800000</v>
      </c>
      <c r="M15" s="59"/>
      <c r="N15" s="60">
        <f>'Ví dụ minh họa'!I6</f>
        <v>6300000</v>
      </c>
      <c r="O15" s="59"/>
      <c r="P15" s="60">
        <f t="shared" ref="P15:P20" si="1">MAX(+G15-I15-L15-M15-N15-O15,0)</f>
        <v>0</v>
      </c>
      <c r="Q15" s="59"/>
      <c r="R15" s="43"/>
      <c r="S15" s="60">
        <f t="shared" ref="S15:S20" si="2">IF(OR(P15/12&lt;5000000,P15/12=5000000),P15/12*5%*12,(P15/12*10%-250000)*12)</f>
        <v>0</v>
      </c>
      <c r="T15" s="60">
        <f t="shared" ref="T15:T20" si="3">+MAX(0,Q15-S15)</f>
        <v>0</v>
      </c>
      <c r="U15" s="60">
        <f t="shared" ref="U15:U20" si="4">+MAX(0,S15-Q15)</f>
        <v>0</v>
      </c>
      <c r="V15" s="44" t="s">
        <v>137</v>
      </c>
      <c r="W15" s="27"/>
    </row>
    <row r="16" spans="1:23" ht="18.75" x14ac:dyDescent="0.25">
      <c r="A16" s="28" t="s">
        <v>99</v>
      </c>
      <c r="B16" s="41" t="str">
        <f>'Ví dụ minh họa'!B7</f>
        <v>Nguyễn Thị Hương</v>
      </c>
      <c r="C16" s="58">
        <f>'Ví dụ minh họa'!C7</f>
        <v>8550401401</v>
      </c>
      <c r="D16" s="58">
        <f>'Ví dụ minh họa'!D7</f>
        <v>122086262</v>
      </c>
      <c r="E16" s="42" t="s">
        <v>54</v>
      </c>
      <c r="F16" s="42"/>
      <c r="G16" s="60">
        <f>'Ví dụ minh họa'!H7</f>
        <v>240000000</v>
      </c>
      <c r="H16" s="43"/>
      <c r="I16" s="43"/>
      <c r="J16" s="43"/>
      <c r="K16" s="59">
        <f>'Ví dụ minh họa'!J7</f>
        <v>2</v>
      </c>
      <c r="L16" s="60">
        <f>'Ví dụ minh họa'!P7</f>
        <v>237600000</v>
      </c>
      <c r="M16" s="59"/>
      <c r="N16" s="60">
        <f>'Ví dụ minh họa'!I7</f>
        <v>12600000</v>
      </c>
      <c r="O16" s="59"/>
      <c r="P16" s="60">
        <f t="shared" si="1"/>
        <v>0</v>
      </c>
      <c r="Q16" s="59"/>
      <c r="R16" s="43"/>
      <c r="S16" s="60">
        <f t="shared" si="2"/>
        <v>0</v>
      </c>
      <c r="T16" s="60">
        <f t="shared" si="3"/>
        <v>0</v>
      </c>
      <c r="U16" s="60">
        <f t="shared" si="4"/>
        <v>0</v>
      </c>
      <c r="V16" s="44" t="s">
        <v>137</v>
      </c>
      <c r="W16" s="27"/>
    </row>
    <row r="17" spans="1:23" ht="18.75" x14ac:dyDescent="0.25">
      <c r="A17" s="28" t="s">
        <v>138</v>
      </c>
      <c r="B17" s="41" t="str">
        <f>'Ví dụ minh họa'!B9</f>
        <v>Nguyễn Thị Nguyệt</v>
      </c>
      <c r="C17" s="58">
        <f>'Ví dụ minh họa'!C9</f>
        <v>8125716001</v>
      </c>
      <c r="D17" s="58">
        <f>'Ví dụ minh họa'!D9</f>
        <v>121693109</v>
      </c>
      <c r="E17" s="42" t="s">
        <v>54</v>
      </c>
      <c r="F17" s="42"/>
      <c r="G17" s="60">
        <f>'Ví dụ minh họa'!H9</f>
        <v>180000000</v>
      </c>
      <c r="H17" s="43"/>
      <c r="I17" s="43"/>
      <c r="J17" s="43"/>
      <c r="K17" s="59">
        <f>'Ví dụ minh họa'!J9</f>
        <v>1</v>
      </c>
      <c r="L17" s="60">
        <f>'Ví dụ minh họa'!P9</f>
        <v>184800000</v>
      </c>
      <c r="M17" s="59"/>
      <c r="N17" s="60">
        <f>'Ví dụ minh họa'!I9</f>
        <v>6300000</v>
      </c>
      <c r="O17" s="59"/>
      <c r="P17" s="60">
        <f t="shared" si="1"/>
        <v>0</v>
      </c>
      <c r="Q17" s="59"/>
      <c r="R17" s="43"/>
      <c r="S17" s="60">
        <f t="shared" si="2"/>
        <v>0</v>
      </c>
      <c r="T17" s="60">
        <f t="shared" si="3"/>
        <v>0</v>
      </c>
      <c r="U17" s="60">
        <f t="shared" si="4"/>
        <v>0</v>
      </c>
      <c r="V17" s="44" t="s">
        <v>137</v>
      </c>
      <c r="W17" s="27"/>
    </row>
    <row r="18" spans="1:23" ht="18.75" x14ac:dyDescent="0.25">
      <c r="A18" s="28" t="s">
        <v>139</v>
      </c>
      <c r="B18" s="41" t="str">
        <f>'Ví dụ minh họa'!B10</f>
        <v>Nguyễn Thị Xuyên</v>
      </c>
      <c r="C18" s="58">
        <f>'Ví dụ minh họa'!C10</f>
        <v>8638060124</v>
      </c>
      <c r="D18" s="58">
        <f>'Ví dụ minh họa'!D10</f>
        <v>121572892</v>
      </c>
      <c r="E18" s="42" t="s">
        <v>54</v>
      </c>
      <c r="F18" s="42"/>
      <c r="G18" s="60">
        <f>'Ví dụ minh họa'!H10</f>
        <v>100000000</v>
      </c>
      <c r="H18" s="43"/>
      <c r="I18" s="43"/>
      <c r="J18" s="43"/>
      <c r="K18" s="59">
        <f>'Ví dụ minh họa'!J10</f>
        <v>0</v>
      </c>
      <c r="L18" s="60">
        <f>'Ví dụ minh họa'!P10</f>
        <v>132000000</v>
      </c>
      <c r="M18" s="59"/>
      <c r="N18" s="60">
        <f>'Ví dụ minh họa'!I10</f>
        <v>5250000</v>
      </c>
      <c r="O18" s="59"/>
      <c r="P18" s="60">
        <f t="shared" si="1"/>
        <v>0</v>
      </c>
      <c r="Q18" s="59"/>
      <c r="R18" s="43"/>
      <c r="S18" s="60">
        <f t="shared" si="2"/>
        <v>0</v>
      </c>
      <c r="T18" s="60">
        <f t="shared" si="3"/>
        <v>0</v>
      </c>
      <c r="U18" s="60">
        <f t="shared" si="4"/>
        <v>0</v>
      </c>
      <c r="V18" s="44" t="s">
        <v>137</v>
      </c>
      <c r="W18" s="27"/>
    </row>
    <row r="19" spans="1:23" ht="18.75" x14ac:dyDescent="0.25">
      <c r="A19" s="28" t="s">
        <v>214</v>
      </c>
      <c r="B19" s="41" t="str">
        <f>'Ví dụ minh họa'!B11</f>
        <v>Nông Thị Mai</v>
      </c>
      <c r="C19" s="58">
        <f>'Ví dụ minh họa'!C11</f>
        <v>8099065939</v>
      </c>
      <c r="D19" s="58">
        <f>'Ví dụ minh họa'!D11</f>
        <v>121497487</v>
      </c>
      <c r="E19" s="42"/>
      <c r="F19" s="42"/>
      <c r="G19" s="60">
        <f>'Ví dụ minh họa'!H11</f>
        <v>72000000</v>
      </c>
      <c r="H19" s="43"/>
      <c r="I19" s="43"/>
      <c r="J19" s="43"/>
      <c r="K19" s="59">
        <f>'Ví dụ minh họa'!J11</f>
        <v>0</v>
      </c>
      <c r="L19" s="60">
        <f>'Ví dụ minh họa'!P11</f>
        <v>88000000</v>
      </c>
      <c r="M19" s="59"/>
      <c r="N19" s="60">
        <f>'Ví dụ minh họa'!I11</f>
        <v>3307500</v>
      </c>
      <c r="O19" s="59"/>
      <c r="P19" s="60">
        <f t="shared" si="1"/>
        <v>0</v>
      </c>
      <c r="Q19" s="59"/>
      <c r="R19" s="43"/>
      <c r="S19" s="60">
        <f t="shared" si="2"/>
        <v>0</v>
      </c>
      <c r="T19" s="60">
        <f t="shared" si="3"/>
        <v>0</v>
      </c>
      <c r="U19" s="60">
        <f t="shared" si="4"/>
        <v>0</v>
      </c>
      <c r="V19" s="44" t="s">
        <v>137</v>
      </c>
      <c r="W19" s="27"/>
    </row>
    <row r="20" spans="1:23" ht="18.75" x14ac:dyDescent="0.25">
      <c r="A20" s="63" t="s">
        <v>215</v>
      </c>
      <c r="B20" s="64" t="str">
        <f>'Ví dụ minh họa'!B12</f>
        <v>Phạm Thị Lựu</v>
      </c>
      <c r="C20" s="65">
        <f>'Ví dụ minh họa'!C12</f>
        <v>8038483985</v>
      </c>
      <c r="D20" s="65">
        <f>'Ví dụ minh họa'!D12</f>
        <v>121426005</v>
      </c>
      <c r="E20" s="66"/>
      <c r="F20" s="66"/>
      <c r="G20" s="67">
        <f>'Ví dụ minh họa'!H12-12000000*2</f>
        <v>96000000</v>
      </c>
      <c r="H20" s="68"/>
      <c r="I20" s="68"/>
      <c r="J20" s="68"/>
      <c r="K20" s="69">
        <f>'Ví dụ minh họa'!J12</f>
        <v>0</v>
      </c>
      <c r="L20" s="171">
        <v>110000000</v>
      </c>
      <c r="M20" s="69"/>
      <c r="N20" s="172">
        <v>4200000</v>
      </c>
      <c r="O20" s="59"/>
      <c r="P20" s="60">
        <f t="shared" si="1"/>
        <v>0</v>
      </c>
      <c r="Q20" s="172">
        <v>0</v>
      </c>
      <c r="R20" s="43"/>
      <c r="S20" s="60">
        <f t="shared" si="2"/>
        <v>0</v>
      </c>
      <c r="T20" s="60">
        <f t="shared" si="3"/>
        <v>0</v>
      </c>
      <c r="U20" s="60">
        <f t="shared" si="4"/>
        <v>0</v>
      </c>
      <c r="V20" s="44" t="s">
        <v>137</v>
      </c>
      <c r="W20" s="27"/>
    </row>
    <row r="21" spans="1:23" x14ac:dyDescent="0.25">
      <c r="A21" s="219" t="s">
        <v>100</v>
      </c>
      <c r="B21" s="220"/>
      <c r="C21" s="220"/>
      <c r="D21" s="220"/>
      <c r="E21" s="221"/>
      <c r="F21" s="70"/>
      <c r="G21" s="71">
        <f>SUM(G14:G20)</f>
        <v>1168000000</v>
      </c>
      <c r="H21" s="71"/>
      <c r="I21" s="71">
        <f t="shared" ref="I21:Q21" si="5">SUM(I14:I20)</f>
        <v>0</v>
      </c>
      <c r="J21" s="71">
        <f t="shared" si="5"/>
        <v>0</v>
      </c>
      <c r="K21" s="71">
        <f t="shared" si="5"/>
        <v>5</v>
      </c>
      <c r="L21" s="71">
        <f t="shared" si="5"/>
        <v>1122000000</v>
      </c>
      <c r="M21" s="71">
        <f t="shared" si="5"/>
        <v>0</v>
      </c>
      <c r="N21" s="62">
        <f t="shared" si="5"/>
        <v>44257500</v>
      </c>
      <c r="O21" s="61">
        <f t="shared" si="5"/>
        <v>0</v>
      </c>
      <c r="P21" s="61">
        <f t="shared" si="5"/>
        <v>108900000</v>
      </c>
      <c r="Q21" s="61">
        <f t="shared" si="5"/>
        <v>12000000</v>
      </c>
      <c r="R21" s="61"/>
      <c r="S21" s="61">
        <f>SUM(S14:S20)</f>
        <v>7890000</v>
      </c>
      <c r="T21" s="61">
        <f>SUM(T14:T20)</f>
        <v>4110000</v>
      </c>
      <c r="U21" s="61">
        <v>0</v>
      </c>
      <c r="V21" s="45"/>
      <c r="W21" s="29"/>
    </row>
    <row r="22" spans="1:23" x14ac:dyDescent="0.25">
      <c r="A22" s="30" t="s">
        <v>228</v>
      </c>
      <c r="B22" s="46"/>
      <c r="C22" s="47"/>
      <c r="D22" s="46"/>
      <c r="E22" s="46"/>
      <c r="F22" s="46"/>
      <c r="G22" s="46"/>
      <c r="H22" s="46"/>
      <c r="I22" s="46"/>
      <c r="J22" s="46"/>
      <c r="K22" s="46"/>
      <c r="L22" s="46"/>
      <c r="M22" s="46"/>
      <c r="N22" s="46"/>
      <c r="O22" s="46"/>
      <c r="P22" s="73"/>
      <c r="Q22" s="46"/>
      <c r="R22" s="46"/>
      <c r="S22" s="46"/>
      <c r="T22" s="46"/>
      <c r="U22" s="46"/>
      <c r="V22" s="46"/>
      <c r="W22" s="31"/>
    </row>
    <row r="23" spans="1:23" x14ac:dyDescent="0.25">
      <c r="A23" s="32" t="s">
        <v>77</v>
      </c>
      <c r="B23" s="46"/>
      <c r="C23" s="47"/>
      <c r="D23" s="46"/>
      <c r="E23" s="46"/>
      <c r="F23" s="46"/>
      <c r="G23" s="46"/>
      <c r="H23" s="46"/>
      <c r="I23" s="46"/>
      <c r="J23" s="46"/>
      <c r="K23" s="46"/>
      <c r="L23" s="46"/>
      <c r="M23" s="46"/>
      <c r="N23" s="46"/>
      <c r="O23" s="46"/>
      <c r="P23" s="46"/>
      <c r="Q23" s="72"/>
      <c r="R23" s="46"/>
      <c r="S23" s="46"/>
      <c r="T23" s="46"/>
      <c r="U23" s="46"/>
      <c r="V23" s="46"/>
      <c r="W23" s="31"/>
    </row>
    <row r="24" spans="1:23" x14ac:dyDescent="0.25">
      <c r="A24" s="32"/>
      <c r="B24" s="48"/>
      <c r="C24" s="50"/>
      <c r="D24" s="49"/>
      <c r="E24" s="50"/>
      <c r="F24" s="50"/>
      <c r="G24" s="50"/>
      <c r="H24" s="50"/>
      <c r="I24" s="50"/>
      <c r="J24" s="50"/>
      <c r="K24" s="50"/>
      <c r="L24" s="50"/>
      <c r="M24" s="50"/>
      <c r="N24" s="50"/>
      <c r="O24" s="50"/>
      <c r="P24" s="50"/>
      <c r="Q24" s="51" t="s">
        <v>188</v>
      </c>
      <c r="R24" s="50"/>
      <c r="S24" s="74"/>
      <c r="T24" s="50"/>
      <c r="U24" s="50"/>
      <c r="V24" s="50"/>
      <c r="W24" s="31"/>
    </row>
    <row r="25" spans="1:23" x14ac:dyDescent="0.25">
      <c r="A25" s="33"/>
      <c r="B25" s="52"/>
      <c r="C25" s="53" t="s">
        <v>78</v>
      </c>
      <c r="D25" s="54"/>
      <c r="E25" s="55"/>
      <c r="F25" s="55"/>
      <c r="G25" s="55"/>
      <c r="H25" s="55"/>
      <c r="I25" s="55"/>
      <c r="J25" s="55"/>
      <c r="K25" s="55"/>
      <c r="L25" s="55"/>
      <c r="M25" s="55"/>
      <c r="N25" s="55"/>
      <c r="O25" s="55"/>
      <c r="P25" s="55"/>
      <c r="Q25" s="54" t="s">
        <v>101</v>
      </c>
      <c r="R25" s="55"/>
      <c r="S25" s="75"/>
      <c r="T25" s="55"/>
      <c r="U25" s="55"/>
      <c r="V25" s="55"/>
      <c r="W25" s="31"/>
    </row>
    <row r="26" spans="1:23" x14ac:dyDescent="0.25">
      <c r="A26" s="33"/>
      <c r="B26" s="52"/>
      <c r="C26" s="56" t="s">
        <v>80</v>
      </c>
      <c r="D26" s="55"/>
      <c r="E26" s="55"/>
      <c r="F26" s="55"/>
      <c r="G26" s="55"/>
      <c r="H26" s="55"/>
      <c r="I26" s="55"/>
      <c r="J26" s="55"/>
      <c r="K26" s="55"/>
      <c r="L26" s="55"/>
      <c r="M26" s="55"/>
      <c r="N26" s="55"/>
      <c r="O26" s="55"/>
      <c r="P26" s="55"/>
      <c r="Q26" s="54" t="s">
        <v>81</v>
      </c>
      <c r="R26" s="55"/>
      <c r="S26" s="75"/>
      <c r="T26" s="55"/>
      <c r="U26" s="55"/>
      <c r="V26" s="55"/>
      <c r="W26" s="31"/>
    </row>
    <row r="27" spans="1:23" x14ac:dyDescent="0.25">
      <c r="A27" s="32"/>
      <c r="B27" s="57"/>
      <c r="C27" s="56" t="s">
        <v>82</v>
      </c>
      <c r="D27" s="50"/>
      <c r="E27" s="50"/>
      <c r="F27" s="50"/>
      <c r="G27" s="50"/>
      <c r="H27" s="50"/>
      <c r="I27" s="50"/>
      <c r="J27" s="50"/>
      <c r="K27" s="50"/>
      <c r="L27" s="50"/>
      <c r="M27" s="50"/>
      <c r="N27" s="50"/>
      <c r="O27" s="50"/>
      <c r="P27" s="218" t="s">
        <v>242</v>
      </c>
      <c r="Q27" s="218"/>
      <c r="R27" s="218"/>
      <c r="S27" s="74"/>
      <c r="T27" s="50"/>
      <c r="U27" s="50"/>
      <c r="V27" s="50"/>
      <c r="W27" s="31"/>
    </row>
    <row r="28" spans="1:23" x14ac:dyDescent="0.25">
      <c r="A28" s="31"/>
      <c r="B28" s="46"/>
      <c r="C28" s="47"/>
      <c r="D28" s="46"/>
      <c r="E28" s="46"/>
      <c r="F28" s="46"/>
      <c r="G28" s="46"/>
      <c r="H28" s="46"/>
      <c r="I28" s="46"/>
      <c r="J28" s="46"/>
      <c r="K28" s="46"/>
      <c r="L28" s="46"/>
      <c r="M28" s="46"/>
      <c r="N28" s="46"/>
      <c r="O28" s="46"/>
      <c r="P28" s="218"/>
      <c r="Q28" s="218"/>
      <c r="R28" s="218"/>
      <c r="S28" s="46"/>
      <c r="T28" s="46"/>
      <c r="U28" s="46"/>
      <c r="V28" s="46"/>
      <c r="W28" s="31"/>
    </row>
    <row r="29" spans="1:23" x14ac:dyDescent="0.25">
      <c r="A29" s="31"/>
      <c r="B29" s="46"/>
      <c r="C29" s="47"/>
      <c r="D29" s="46"/>
      <c r="E29" s="46"/>
      <c r="F29" s="46"/>
      <c r="G29" s="46"/>
      <c r="H29" s="46"/>
      <c r="I29" s="46"/>
      <c r="J29" s="46"/>
      <c r="K29" s="46"/>
      <c r="L29" s="46"/>
      <c r="M29" s="46"/>
      <c r="N29" s="46"/>
      <c r="O29" s="46"/>
      <c r="P29" s="46"/>
      <c r="Q29" s="46"/>
      <c r="R29" s="46"/>
      <c r="S29" s="46"/>
      <c r="T29" s="46"/>
      <c r="U29" s="46"/>
      <c r="V29" s="46"/>
      <c r="W29" s="31"/>
    </row>
    <row r="33" spans="1:13" ht="15" customHeight="1" x14ac:dyDescent="0.25">
      <c r="A33" s="198" t="s">
        <v>229</v>
      </c>
      <c r="B33" s="198"/>
      <c r="C33" s="198"/>
      <c r="D33" s="198"/>
      <c r="E33" s="198"/>
      <c r="F33" s="198"/>
      <c r="G33" s="198"/>
      <c r="H33" s="198"/>
      <c r="I33" s="198"/>
      <c r="J33" s="198"/>
      <c r="K33" s="198"/>
      <c r="L33" s="198"/>
      <c r="M33" s="198"/>
    </row>
    <row r="34" spans="1:13" x14ac:dyDescent="0.25">
      <c r="A34" s="198"/>
      <c r="B34" s="198"/>
      <c r="C34" s="198"/>
      <c r="D34" s="198"/>
      <c r="E34" s="198"/>
      <c r="F34" s="198"/>
      <c r="G34" s="198"/>
      <c r="H34" s="198"/>
      <c r="I34" s="198"/>
      <c r="J34" s="198"/>
      <c r="K34" s="198"/>
      <c r="L34" s="198"/>
      <c r="M34" s="198"/>
    </row>
    <row r="35" spans="1:13" x14ac:dyDescent="0.25">
      <c r="A35" s="198"/>
      <c r="B35" s="198"/>
      <c r="C35" s="198"/>
      <c r="D35" s="198"/>
      <c r="E35" s="198"/>
      <c r="F35" s="198"/>
      <c r="G35" s="198"/>
      <c r="H35" s="198"/>
      <c r="I35" s="198"/>
      <c r="J35" s="198"/>
      <c r="K35" s="198"/>
      <c r="L35" s="198"/>
      <c r="M35" s="198"/>
    </row>
    <row r="36" spans="1:13" x14ac:dyDescent="0.25">
      <c r="A36" s="198"/>
      <c r="B36" s="198"/>
      <c r="C36" s="198"/>
      <c r="D36" s="198"/>
      <c r="E36" s="198"/>
      <c r="F36" s="198"/>
      <c r="G36" s="198"/>
      <c r="H36" s="198"/>
      <c r="I36" s="198"/>
      <c r="J36" s="198"/>
      <c r="K36" s="198"/>
      <c r="L36" s="198"/>
      <c r="M36" s="198"/>
    </row>
    <row r="37" spans="1:13" x14ac:dyDescent="0.25">
      <c r="A37" s="198"/>
      <c r="B37" s="198"/>
      <c r="C37" s="198"/>
      <c r="D37" s="198"/>
      <c r="E37" s="198"/>
      <c r="F37" s="198"/>
      <c r="G37" s="198"/>
      <c r="H37" s="198"/>
      <c r="I37" s="198"/>
      <c r="J37" s="198"/>
      <c r="K37" s="198"/>
      <c r="L37" s="198"/>
      <c r="M37" s="198"/>
    </row>
    <row r="38" spans="1:13" x14ac:dyDescent="0.25">
      <c r="A38" s="198"/>
      <c r="B38" s="198"/>
      <c r="C38" s="198"/>
      <c r="D38" s="198"/>
      <c r="E38" s="198"/>
      <c r="F38" s="198"/>
      <c r="G38" s="198"/>
      <c r="H38" s="198"/>
      <c r="I38" s="198"/>
      <c r="J38" s="198"/>
      <c r="K38" s="198"/>
      <c r="L38" s="198"/>
      <c r="M38" s="198"/>
    </row>
    <row r="39" spans="1:13" x14ac:dyDescent="0.25">
      <c r="A39" s="198"/>
      <c r="B39" s="198"/>
      <c r="C39" s="198"/>
      <c r="D39" s="198"/>
      <c r="E39" s="198"/>
      <c r="F39" s="198"/>
      <c r="G39" s="198"/>
      <c r="H39" s="198"/>
      <c r="I39" s="198"/>
      <c r="J39" s="198"/>
      <c r="K39" s="198"/>
      <c r="L39" s="198"/>
      <c r="M39" s="198"/>
    </row>
    <row r="40" spans="1:13" x14ac:dyDescent="0.25">
      <c r="A40" s="198"/>
      <c r="B40" s="198"/>
      <c r="C40" s="198"/>
      <c r="D40" s="198"/>
      <c r="E40" s="198"/>
      <c r="F40" s="198"/>
      <c r="G40" s="198"/>
      <c r="H40" s="198"/>
      <c r="I40" s="198"/>
      <c r="J40" s="198"/>
      <c r="K40" s="198"/>
      <c r="L40" s="198"/>
      <c r="M40" s="198"/>
    </row>
    <row r="41" spans="1:13" x14ac:dyDescent="0.25">
      <c r="A41" s="198"/>
      <c r="B41" s="198"/>
      <c r="C41" s="198"/>
      <c r="D41" s="198"/>
      <c r="E41" s="198"/>
      <c r="F41" s="198"/>
      <c r="G41" s="198"/>
      <c r="H41" s="198"/>
      <c r="I41" s="198"/>
      <c r="J41" s="198"/>
      <c r="K41" s="198"/>
      <c r="L41" s="198"/>
      <c r="M41" s="198"/>
    </row>
  </sheetData>
  <mergeCells count="34">
    <mergeCell ref="P27:R28"/>
    <mergeCell ref="A21:E21"/>
    <mergeCell ref="A33:M41"/>
    <mergeCell ref="U11:U12"/>
    <mergeCell ref="V10:V12"/>
    <mergeCell ref="G11:G12"/>
    <mergeCell ref="H11:H12"/>
    <mergeCell ref="I11:I12"/>
    <mergeCell ref="J11:J12"/>
    <mergeCell ref="K11:K12"/>
    <mergeCell ref="L11:L12"/>
    <mergeCell ref="M11:M12"/>
    <mergeCell ref="N11:N12"/>
    <mergeCell ref="O11:O12"/>
    <mergeCell ref="S10:U10"/>
    <mergeCell ref="S11:S12"/>
    <mergeCell ref="T11:T12"/>
    <mergeCell ref="F10:F12"/>
    <mergeCell ref="G10:J10"/>
    <mergeCell ref="K10:O10"/>
    <mergeCell ref="P10:P12"/>
    <mergeCell ref="Q10:R10"/>
    <mergeCell ref="Q11:Q12"/>
    <mergeCell ref="R11:R12"/>
    <mergeCell ref="A2:T2"/>
    <mergeCell ref="A3:T3"/>
    <mergeCell ref="A4:T4"/>
    <mergeCell ref="A5:T5"/>
    <mergeCell ref="A6:T6"/>
    <mergeCell ref="A10:A12"/>
    <mergeCell ref="B10:B12"/>
    <mergeCell ref="C10:C12"/>
    <mergeCell ref="D10:D12"/>
    <mergeCell ref="E10:E12"/>
  </mergeCells>
  <phoneticPr fontId="2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election activeCell="P20" sqref="P20"/>
    </sheetView>
  </sheetViews>
  <sheetFormatPr defaultColWidth="9" defaultRowHeight="15" x14ac:dyDescent="0.25"/>
  <cols>
    <col min="1" max="1" width="3.28515625" style="153" customWidth="1"/>
    <col min="2" max="2" width="7.85546875" style="153" customWidth="1"/>
    <col min="3" max="3" width="13.42578125" style="153" customWidth="1"/>
    <col min="4" max="4" width="10.28515625" style="153" bestFit="1" customWidth="1"/>
    <col min="5" max="5" width="9.42578125" style="153" bestFit="1" customWidth="1"/>
    <col min="6" max="6" width="7.42578125" style="153" customWidth="1"/>
    <col min="7" max="7" width="11.28515625" style="153" bestFit="1" customWidth="1"/>
    <col min="8" max="8" width="23.140625" style="153" customWidth="1"/>
    <col min="9" max="9" width="8.85546875" style="153" customWidth="1"/>
    <col min="10" max="10" width="9.42578125" style="153" customWidth="1"/>
    <col min="11" max="11" width="10.140625" style="153" customWidth="1"/>
    <col min="12" max="12" width="18.42578125" style="153" customWidth="1"/>
    <col min="13" max="16384" width="9" style="153"/>
  </cols>
  <sheetData>
    <row r="1" spans="1:12" ht="9.75" customHeight="1" x14ac:dyDescent="0.25">
      <c r="A1" s="151"/>
      <c r="B1" s="151"/>
      <c r="C1" s="151"/>
      <c r="D1" s="151"/>
      <c r="E1" s="151"/>
      <c r="F1" s="152"/>
    </row>
    <row r="2" spans="1:12" ht="18.75" x14ac:dyDescent="0.25">
      <c r="B2" s="222" t="s">
        <v>83</v>
      </c>
      <c r="C2" s="222"/>
      <c r="D2" s="222"/>
      <c r="E2" s="222"/>
      <c r="F2" s="222"/>
      <c r="G2" s="222"/>
      <c r="H2" s="222"/>
      <c r="I2" s="222"/>
      <c r="J2" s="223" t="s">
        <v>84</v>
      </c>
      <c r="K2" s="224"/>
      <c r="L2" s="225"/>
    </row>
    <row r="3" spans="1:12" ht="13.5" customHeight="1" x14ac:dyDescent="0.25">
      <c r="B3" s="226" t="s">
        <v>85</v>
      </c>
      <c r="C3" s="226"/>
      <c r="D3" s="226"/>
      <c r="E3" s="226"/>
      <c r="F3" s="226"/>
      <c r="G3" s="226"/>
      <c r="H3" s="226"/>
      <c r="I3" s="226"/>
      <c r="J3" s="227" t="s">
        <v>240</v>
      </c>
      <c r="K3" s="228"/>
      <c r="L3" s="229"/>
    </row>
    <row r="4" spans="1:12" x14ac:dyDescent="0.25">
      <c r="B4" s="226" t="s">
        <v>86</v>
      </c>
      <c r="C4" s="226"/>
      <c r="D4" s="226"/>
      <c r="E4" s="226"/>
      <c r="F4" s="226"/>
      <c r="G4" s="226"/>
      <c r="H4" s="226"/>
      <c r="I4" s="226"/>
      <c r="J4" s="230" t="s">
        <v>241</v>
      </c>
      <c r="K4" s="231"/>
      <c r="L4" s="232"/>
    </row>
    <row r="5" spans="1:12" x14ac:dyDescent="0.25">
      <c r="B5" s="234" t="s">
        <v>87</v>
      </c>
      <c r="C5" s="234"/>
      <c r="D5" s="234"/>
      <c r="E5" s="234"/>
      <c r="F5" s="234"/>
      <c r="G5" s="234"/>
      <c r="H5" s="234"/>
      <c r="I5" s="234"/>
      <c r="J5" s="125"/>
      <c r="K5" s="125"/>
      <c r="L5" s="125"/>
    </row>
    <row r="6" spans="1:12" x14ac:dyDescent="0.25">
      <c r="B6" s="235" t="s">
        <v>233</v>
      </c>
      <c r="C6" s="235"/>
      <c r="D6" s="235"/>
      <c r="E6" s="235"/>
      <c r="F6" s="235"/>
      <c r="G6" s="235"/>
      <c r="H6" s="235"/>
      <c r="I6" s="235"/>
      <c r="J6" s="126"/>
      <c r="K6" s="126"/>
      <c r="L6" s="126"/>
    </row>
    <row r="7" spans="1:12" x14ac:dyDescent="0.25">
      <c r="B7" s="126"/>
      <c r="C7" s="126"/>
      <c r="D7" s="2" t="s">
        <v>236</v>
      </c>
      <c r="E7" s="154"/>
      <c r="F7" s="155" t="s">
        <v>102</v>
      </c>
      <c r="H7" s="2" t="s">
        <v>237</v>
      </c>
      <c r="I7" s="126"/>
      <c r="J7" s="126"/>
      <c r="K7" s="126"/>
      <c r="L7" s="126"/>
    </row>
    <row r="8" spans="1:12" x14ac:dyDescent="0.25">
      <c r="B8" s="3" t="s">
        <v>186</v>
      </c>
      <c r="C8" s="126"/>
      <c r="D8" s="126"/>
      <c r="E8" s="126"/>
      <c r="F8" s="126"/>
      <c r="G8" s="126"/>
      <c r="H8" s="126"/>
      <c r="I8" s="126"/>
      <c r="J8" s="126"/>
      <c r="K8" s="126"/>
      <c r="L8" s="126"/>
    </row>
    <row r="9" spans="1:12" x14ac:dyDescent="0.25">
      <c r="B9" s="3" t="s">
        <v>187</v>
      </c>
      <c r="C9" s="126"/>
      <c r="D9" s="126"/>
      <c r="F9" s="126"/>
      <c r="G9" s="126"/>
      <c r="H9" s="126"/>
      <c r="I9" s="126"/>
      <c r="J9" s="126"/>
      <c r="K9" s="126"/>
      <c r="L9" s="126"/>
    </row>
    <row r="10" spans="1:12" x14ac:dyDescent="0.25">
      <c r="B10" s="99"/>
      <c r="C10" s="102"/>
      <c r="D10" s="102"/>
      <c r="E10" s="102"/>
      <c r="F10" s="102"/>
      <c r="G10" s="102"/>
      <c r="H10" s="103"/>
      <c r="I10" s="102"/>
      <c r="J10" s="102"/>
      <c r="K10" s="102" t="s">
        <v>88</v>
      </c>
      <c r="L10" s="104" t="s">
        <v>89</v>
      </c>
    </row>
    <row r="11" spans="1:12" ht="22.5" customHeight="1" x14ac:dyDescent="0.25">
      <c r="B11" s="236" t="s">
        <v>11</v>
      </c>
      <c r="C11" s="236" t="s">
        <v>12</v>
      </c>
      <c r="D11" s="236" t="s">
        <v>13</v>
      </c>
      <c r="E11" s="236" t="s">
        <v>225</v>
      </c>
      <c r="F11" s="236" t="s">
        <v>90</v>
      </c>
      <c r="G11" s="239" t="s">
        <v>91</v>
      </c>
      <c r="H11" s="240"/>
      <c r="I11" s="237" t="s">
        <v>96</v>
      </c>
      <c r="J11" s="237" t="s">
        <v>97</v>
      </c>
      <c r="K11" s="236" t="s">
        <v>92</v>
      </c>
      <c r="L11" s="236"/>
    </row>
    <row r="12" spans="1:12" x14ac:dyDescent="0.25">
      <c r="B12" s="236"/>
      <c r="C12" s="236"/>
      <c r="D12" s="236"/>
      <c r="E12" s="236"/>
      <c r="F12" s="236"/>
      <c r="G12" s="237" t="s">
        <v>93</v>
      </c>
      <c r="H12" s="237" t="s">
        <v>95</v>
      </c>
      <c r="I12" s="241"/>
      <c r="J12" s="241"/>
      <c r="K12" s="236" t="s">
        <v>93</v>
      </c>
      <c r="L12" s="236" t="s">
        <v>94</v>
      </c>
    </row>
    <row r="13" spans="1:12" ht="45.75" customHeight="1" x14ac:dyDescent="0.25">
      <c r="B13" s="236"/>
      <c r="C13" s="236"/>
      <c r="D13" s="236"/>
      <c r="E13" s="236"/>
      <c r="F13" s="236"/>
      <c r="G13" s="238"/>
      <c r="H13" s="238"/>
      <c r="I13" s="238"/>
      <c r="J13" s="238"/>
      <c r="K13" s="236"/>
      <c r="L13" s="236"/>
    </row>
    <row r="14" spans="1:12" x14ac:dyDescent="0.25">
      <c r="B14" s="124" t="s">
        <v>63</v>
      </c>
      <c r="C14" s="124" t="s">
        <v>64</v>
      </c>
      <c r="D14" s="124" t="s">
        <v>65</v>
      </c>
      <c r="E14" s="124" t="s">
        <v>66</v>
      </c>
      <c r="F14" s="124" t="s">
        <v>67</v>
      </c>
      <c r="G14" s="124" t="s">
        <v>68</v>
      </c>
      <c r="H14" s="124" t="s">
        <v>69</v>
      </c>
      <c r="I14" s="124" t="s">
        <v>70</v>
      </c>
      <c r="J14" s="124" t="s">
        <v>71</v>
      </c>
      <c r="K14" s="124" t="s">
        <v>72</v>
      </c>
      <c r="L14" s="124" t="s">
        <v>73</v>
      </c>
    </row>
    <row r="15" spans="1:12" x14ac:dyDescent="0.25">
      <c r="B15" s="105">
        <v>1</v>
      </c>
      <c r="C15" s="106" t="str">
        <f>'Ví dụ minh họa'!B12</f>
        <v>Phạm Thị Lựu</v>
      </c>
      <c r="D15" s="107">
        <f>'Ví dụ minh họa'!C12</f>
        <v>8038483985</v>
      </c>
      <c r="E15" s="108">
        <f>'Ví dụ minh họa'!D12</f>
        <v>121426005</v>
      </c>
      <c r="F15" s="106"/>
      <c r="G15" s="109">
        <v>24000000</v>
      </c>
      <c r="H15" s="110"/>
      <c r="I15" s="110"/>
      <c r="J15" s="110"/>
      <c r="K15" s="173">
        <v>2400000</v>
      </c>
      <c r="L15" s="110"/>
    </row>
    <row r="16" spans="1:12" x14ac:dyDescent="0.25">
      <c r="B16" s="105" t="s">
        <v>98</v>
      </c>
      <c r="C16" s="106" t="str">
        <f>'Ví dụ minh họa'!B13</f>
        <v>Phạm Thị Ngát</v>
      </c>
      <c r="D16" s="107" t="str">
        <f>'Ví dụ minh họa'!C13</f>
        <v>8428001884</v>
      </c>
      <c r="E16" s="108">
        <f>'Ví dụ minh họa'!D13</f>
        <v>121772694</v>
      </c>
      <c r="F16" s="106"/>
      <c r="G16" s="109">
        <f>'Ví dụ minh họa'!H13</f>
        <v>18000000</v>
      </c>
      <c r="H16" s="110"/>
      <c r="I16" s="110"/>
      <c r="J16" s="110"/>
      <c r="K16" s="109"/>
      <c r="L16" s="110"/>
    </row>
    <row r="17" spans="2:13" x14ac:dyDescent="0.25">
      <c r="B17" s="105" t="s">
        <v>99</v>
      </c>
      <c r="C17" s="106" t="str">
        <f>'Ví dụ minh họa'!B14</f>
        <v>Trần Thị Nụ</v>
      </c>
      <c r="D17" s="107">
        <f>'Ví dụ minh họa'!C14</f>
        <v>8057907703</v>
      </c>
      <c r="E17" s="108">
        <f>'Ví dụ minh họa'!D14</f>
        <v>121530137</v>
      </c>
      <c r="F17" s="106"/>
      <c r="G17" s="109">
        <f>'Ví dụ minh họa'!H14</f>
        <v>20000000</v>
      </c>
      <c r="H17" s="110"/>
      <c r="I17" s="110"/>
      <c r="J17" s="110"/>
      <c r="K17" s="109">
        <f>'Ví dụ minh họa'!R14</f>
        <v>2000000</v>
      </c>
      <c r="L17" s="110"/>
    </row>
    <row r="18" spans="2:13" x14ac:dyDescent="0.25">
      <c r="B18" s="105" t="s">
        <v>138</v>
      </c>
      <c r="C18" s="106" t="str">
        <f>'Ví dụ minh họa'!B15</f>
        <v>Saito Masashi</v>
      </c>
      <c r="D18" s="107" t="str">
        <f>'Ví dụ minh họa'!C15</f>
        <v>0109653456</v>
      </c>
      <c r="E18" s="108" t="s">
        <v>216</v>
      </c>
      <c r="F18" s="111" t="s">
        <v>54</v>
      </c>
      <c r="G18" s="109">
        <f>'Ví dụ minh họa'!H15</f>
        <v>150000000</v>
      </c>
      <c r="H18" s="110"/>
      <c r="I18" s="110"/>
      <c r="J18" s="110"/>
      <c r="K18" s="109">
        <v>30000000</v>
      </c>
      <c r="L18" s="110"/>
    </row>
    <row r="19" spans="2:13" x14ac:dyDescent="0.25">
      <c r="B19" s="233" t="s">
        <v>100</v>
      </c>
      <c r="C19" s="233"/>
      <c r="D19" s="233"/>
      <c r="E19" s="233"/>
      <c r="F19" s="233"/>
      <c r="G19" s="112">
        <f t="shared" ref="G19:L19" si="0">SUM(G15:G18)</f>
        <v>212000000</v>
      </c>
      <c r="H19" s="112">
        <f t="shared" si="0"/>
        <v>0</v>
      </c>
      <c r="I19" s="112">
        <f t="shared" si="0"/>
        <v>0</v>
      </c>
      <c r="J19" s="112">
        <f t="shared" si="0"/>
        <v>0</v>
      </c>
      <c r="K19" s="112">
        <f t="shared" si="0"/>
        <v>34400000</v>
      </c>
      <c r="L19" s="112">
        <f t="shared" si="0"/>
        <v>0</v>
      </c>
    </row>
    <row r="20" spans="2:13" x14ac:dyDescent="0.25">
      <c r="B20" s="91" t="s">
        <v>224</v>
      </c>
      <c r="C20" s="93"/>
      <c r="D20" s="94"/>
      <c r="E20" s="93"/>
      <c r="F20" s="93"/>
      <c r="G20" s="93"/>
      <c r="H20" s="113"/>
      <c r="I20" s="93"/>
      <c r="J20" s="93"/>
      <c r="K20" s="93"/>
      <c r="L20" s="93"/>
    </row>
    <row r="21" spans="2:13" x14ac:dyDescent="0.25">
      <c r="B21" s="93" t="s">
        <v>77</v>
      </c>
      <c r="C21" s="93"/>
      <c r="D21" s="94"/>
      <c r="E21" s="93"/>
      <c r="F21" s="93"/>
      <c r="G21" s="114"/>
      <c r="H21" s="93"/>
      <c r="I21" s="93"/>
      <c r="J21" s="93"/>
      <c r="K21" s="93"/>
      <c r="L21" s="93"/>
    </row>
    <row r="22" spans="2:13" ht="12.75" customHeight="1" x14ac:dyDescent="0.25">
      <c r="B22" s="95"/>
      <c r="C22" s="93"/>
      <c r="D22" s="94"/>
      <c r="E22" s="93"/>
      <c r="F22" s="93"/>
      <c r="G22" s="93"/>
      <c r="H22" s="93"/>
      <c r="I22" s="93"/>
      <c r="J22" s="93"/>
      <c r="K22" s="93"/>
      <c r="L22" s="92" t="s">
        <v>188</v>
      </c>
    </row>
    <row r="23" spans="2:13" x14ac:dyDescent="0.25">
      <c r="B23" s="96"/>
      <c r="C23" s="97" t="s">
        <v>78</v>
      </c>
      <c r="D23" s="98"/>
      <c r="E23" s="99"/>
      <c r="F23" s="99"/>
      <c r="G23" s="99"/>
      <c r="H23" s="99"/>
      <c r="I23" s="99"/>
      <c r="J23" s="99"/>
      <c r="K23" s="99"/>
      <c r="L23" s="98" t="s">
        <v>101</v>
      </c>
    </row>
    <row r="24" spans="2:13" x14ac:dyDescent="0.25">
      <c r="B24" s="96"/>
      <c r="C24" s="100" t="s">
        <v>80</v>
      </c>
      <c r="D24" s="99"/>
      <c r="E24" s="99"/>
      <c r="F24" s="99"/>
      <c r="G24" s="99"/>
      <c r="H24" s="99"/>
      <c r="I24" s="99"/>
      <c r="J24" s="99"/>
      <c r="K24" s="99"/>
      <c r="L24" s="98" t="s">
        <v>81</v>
      </c>
    </row>
    <row r="25" spans="2:13" ht="15" customHeight="1" x14ac:dyDescent="0.25">
      <c r="B25" s="101"/>
      <c r="C25" s="100" t="s">
        <v>82</v>
      </c>
      <c r="D25" s="93"/>
      <c r="E25" s="93"/>
      <c r="F25" s="93"/>
      <c r="G25" s="93"/>
      <c r="H25" s="93"/>
      <c r="I25" s="93"/>
      <c r="J25" s="93"/>
      <c r="K25" s="218" t="s">
        <v>242</v>
      </c>
      <c r="L25" s="218"/>
      <c r="M25" s="218"/>
    </row>
    <row r="26" spans="2:13" x14ac:dyDescent="0.25">
      <c r="B26" s="89"/>
      <c r="C26" s="89"/>
      <c r="D26" s="90"/>
      <c r="E26" s="89"/>
      <c r="F26" s="89"/>
      <c r="G26" s="89"/>
      <c r="H26" s="89"/>
      <c r="I26" s="89"/>
      <c r="J26" s="89"/>
      <c r="K26" s="218"/>
      <c r="L26" s="218"/>
      <c r="M26" s="218"/>
    </row>
  </sheetData>
  <mergeCells count="23">
    <mergeCell ref="K25:M26"/>
    <mergeCell ref="K11:L11"/>
    <mergeCell ref="G12:G13"/>
    <mergeCell ref="K12:K13"/>
    <mergeCell ref="L12:L13"/>
    <mergeCell ref="G11:H11"/>
    <mergeCell ref="I11:I13"/>
    <mergeCell ref="J11:J13"/>
    <mergeCell ref="H12:H13"/>
    <mergeCell ref="B19:F19"/>
    <mergeCell ref="B5:I5"/>
    <mergeCell ref="B6:I6"/>
    <mergeCell ref="B11:B13"/>
    <mergeCell ref="C11:C13"/>
    <mergeCell ref="D11:D13"/>
    <mergeCell ref="E11:E13"/>
    <mergeCell ref="F11:F13"/>
    <mergeCell ref="B2:I2"/>
    <mergeCell ref="J2:L2"/>
    <mergeCell ref="B3:I3"/>
    <mergeCell ref="J3:L3"/>
    <mergeCell ref="B4:I4"/>
    <mergeCell ref="J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Normal="100" workbookViewId="0">
      <selection activeCell="G34" sqref="G34"/>
    </sheetView>
  </sheetViews>
  <sheetFormatPr defaultColWidth="9" defaultRowHeight="15" x14ac:dyDescent="0.25"/>
  <cols>
    <col min="1" max="1" width="5.140625" style="153" customWidth="1"/>
    <col min="2" max="2" width="15.28515625" style="153" customWidth="1"/>
    <col min="3" max="3" width="10.7109375" style="153" customWidth="1"/>
    <col min="4" max="4" width="14" style="153" customWidth="1"/>
    <col min="5" max="5" width="9.42578125" style="153" customWidth="1"/>
    <col min="6" max="6" width="11.140625" style="153" customWidth="1"/>
    <col min="7" max="7" width="10.42578125" style="153" customWidth="1"/>
    <col min="8" max="16384" width="9" style="153"/>
  </cols>
  <sheetData>
    <row r="1" spans="1:11" ht="10.5" customHeight="1" x14ac:dyDescent="0.25">
      <c r="A1" s="151"/>
      <c r="B1" s="152"/>
      <c r="C1" s="152"/>
      <c r="D1" s="152"/>
      <c r="E1" s="152"/>
      <c r="F1" s="152"/>
    </row>
    <row r="2" spans="1:11" ht="51.75" customHeight="1" x14ac:dyDescent="0.25">
      <c r="A2" s="89"/>
      <c r="B2" s="89"/>
      <c r="C2" s="90"/>
      <c r="D2" s="89"/>
      <c r="E2" s="89"/>
      <c r="F2" s="89"/>
      <c r="G2" s="89"/>
      <c r="H2" s="89"/>
      <c r="I2" s="242" t="s">
        <v>50</v>
      </c>
      <c r="J2" s="242"/>
      <c r="K2" s="242"/>
    </row>
    <row r="3" spans="1:11" x14ac:dyDescent="0.25">
      <c r="A3" s="243" t="s">
        <v>51</v>
      </c>
      <c r="B3" s="243"/>
      <c r="C3" s="243"/>
      <c r="D3" s="243"/>
      <c r="E3" s="243"/>
      <c r="F3" s="243"/>
      <c r="G3" s="243"/>
      <c r="H3" s="243"/>
      <c r="I3" s="243"/>
      <c r="J3" s="243"/>
      <c r="K3" s="243"/>
    </row>
    <row r="4" spans="1:11" x14ac:dyDescent="0.25">
      <c r="A4" s="243" t="s">
        <v>52</v>
      </c>
      <c r="B4" s="243"/>
      <c r="C4" s="243"/>
      <c r="D4" s="243"/>
      <c r="E4" s="243"/>
      <c r="F4" s="243"/>
      <c r="G4" s="243"/>
      <c r="H4" s="243"/>
      <c r="I4" s="243"/>
      <c r="J4" s="243"/>
      <c r="K4" s="243"/>
    </row>
    <row r="5" spans="1:11" x14ac:dyDescent="0.25">
      <c r="A5" s="244" t="s">
        <v>53</v>
      </c>
      <c r="B5" s="244"/>
      <c r="C5" s="244"/>
      <c r="D5" s="244"/>
      <c r="E5" s="244"/>
      <c r="F5" s="244"/>
      <c r="G5" s="244"/>
      <c r="H5" s="244"/>
      <c r="I5" s="244"/>
      <c r="J5" s="244"/>
      <c r="K5" s="244"/>
    </row>
    <row r="6" spans="1:11" x14ac:dyDescent="0.25">
      <c r="A6" s="235" t="s">
        <v>233</v>
      </c>
      <c r="B6" s="235"/>
      <c r="C6" s="235"/>
      <c r="D6" s="235"/>
      <c r="E6" s="235"/>
      <c r="F6" s="235"/>
      <c r="G6" s="235"/>
      <c r="H6" s="235"/>
      <c r="I6" s="235"/>
      <c r="J6" s="235"/>
      <c r="K6" s="235"/>
    </row>
    <row r="7" spans="1:11" ht="12.75" customHeight="1" x14ac:dyDescent="0.25">
      <c r="A7" s="154"/>
      <c r="B7" s="154"/>
      <c r="C7" s="154"/>
      <c r="D7" s="1" t="s">
        <v>234</v>
      </c>
      <c r="E7" s="156" t="s">
        <v>54</v>
      </c>
      <c r="F7" s="157"/>
      <c r="G7" s="1" t="s">
        <v>235</v>
      </c>
      <c r="H7" s="158"/>
      <c r="I7" s="154"/>
      <c r="J7" s="154"/>
      <c r="K7" s="154"/>
    </row>
    <row r="8" spans="1:11" x14ac:dyDescent="0.25">
      <c r="A8" s="3" t="s">
        <v>186</v>
      </c>
      <c r="B8" s="159"/>
      <c r="C8" s="103"/>
      <c r="D8" s="103"/>
      <c r="E8" s="103"/>
      <c r="F8" s="103"/>
      <c r="G8" s="103"/>
      <c r="H8" s="103"/>
      <c r="I8" s="103"/>
      <c r="J8" s="103"/>
      <c r="K8" s="103"/>
    </row>
    <row r="9" spans="1:11" ht="13.5" customHeight="1" x14ac:dyDescent="0.25">
      <c r="A9" s="3" t="s">
        <v>187</v>
      </c>
      <c r="B9" s="103"/>
      <c r="C9" s="103"/>
      <c r="D9" s="103"/>
      <c r="E9" s="103"/>
      <c r="F9" s="103"/>
      <c r="G9" s="103"/>
      <c r="H9" s="103"/>
      <c r="I9" s="103"/>
      <c r="J9" s="103"/>
      <c r="K9" s="103"/>
    </row>
    <row r="10" spans="1:11" ht="9.75" hidden="1" customHeight="1" x14ac:dyDescent="0.25">
      <c r="A10" s="103"/>
      <c r="B10" s="103"/>
      <c r="C10" s="103"/>
      <c r="D10" s="103"/>
      <c r="E10" s="103"/>
      <c r="F10" s="103"/>
      <c r="G10" s="103"/>
      <c r="H10" s="103"/>
      <c r="I10" s="103"/>
      <c r="J10" s="103"/>
      <c r="K10" s="103"/>
    </row>
    <row r="11" spans="1:11" x14ac:dyDescent="0.25">
      <c r="A11" s="236" t="s">
        <v>11</v>
      </c>
      <c r="B11" s="236" t="s">
        <v>55</v>
      </c>
      <c r="C11" s="236" t="s">
        <v>56</v>
      </c>
      <c r="D11" s="236" t="s">
        <v>57</v>
      </c>
      <c r="E11" s="236" t="s">
        <v>58</v>
      </c>
      <c r="F11" s="236" t="s">
        <v>59</v>
      </c>
      <c r="G11" s="236" t="s">
        <v>60</v>
      </c>
      <c r="H11" s="236" t="s">
        <v>61</v>
      </c>
      <c r="I11" s="236" t="s">
        <v>62</v>
      </c>
      <c r="J11" s="236" t="s">
        <v>226</v>
      </c>
      <c r="K11" s="236"/>
    </row>
    <row r="12" spans="1:11" x14ac:dyDescent="0.25">
      <c r="A12" s="236"/>
      <c r="B12" s="236"/>
      <c r="C12" s="236"/>
      <c r="D12" s="236"/>
      <c r="E12" s="236"/>
      <c r="F12" s="236"/>
      <c r="G12" s="236"/>
      <c r="H12" s="236"/>
      <c r="I12" s="236"/>
      <c r="J12" s="236"/>
      <c r="K12" s="236"/>
    </row>
    <row r="13" spans="1:11" ht="18.75" customHeight="1" x14ac:dyDescent="0.25">
      <c r="A13" s="236"/>
      <c r="B13" s="236"/>
      <c r="C13" s="236"/>
      <c r="D13" s="236"/>
      <c r="E13" s="236"/>
      <c r="F13" s="236"/>
      <c r="G13" s="236"/>
      <c r="H13" s="236"/>
      <c r="I13" s="236"/>
      <c r="J13" s="124" t="s">
        <v>15</v>
      </c>
      <c r="K13" s="124" t="s">
        <v>16</v>
      </c>
    </row>
    <row r="14" spans="1:11" x14ac:dyDescent="0.25">
      <c r="A14" s="124" t="s">
        <v>63</v>
      </c>
      <c r="B14" s="124" t="s">
        <v>64</v>
      </c>
      <c r="C14" s="124" t="s">
        <v>65</v>
      </c>
      <c r="D14" s="124" t="s">
        <v>66</v>
      </c>
      <c r="E14" s="124" t="s">
        <v>67</v>
      </c>
      <c r="F14" s="124" t="s">
        <v>68</v>
      </c>
      <c r="G14" s="124" t="s">
        <v>69</v>
      </c>
      <c r="H14" s="124" t="s">
        <v>70</v>
      </c>
      <c r="I14" s="124" t="s">
        <v>71</v>
      </c>
      <c r="J14" s="124" t="s">
        <v>72</v>
      </c>
      <c r="K14" s="124" t="s">
        <v>73</v>
      </c>
    </row>
    <row r="15" spans="1:11" x14ac:dyDescent="0.25">
      <c r="A15" s="160">
        <v>1</v>
      </c>
      <c r="B15" s="161" t="s">
        <v>8</v>
      </c>
      <c r="C15" s="160">
        <v>8034046303</v>
      </c>
      <c r="D15" s="161" t="s">
        <v>47</v>
      </c>
      <c r="E15" s="168" t="s">
        <v>245</v>
      </c>
      <c r="F15" s="160">
        <v>8117099354</v>
      </c>
      <c r="G15" s="160" t="s">
        <v>74</v>
      </c>
      <c r="H15" s="160">
        <v>12</v>
      </c>
      <c r="I15" s="160" t="s">
        <v>75</v>
      </c>
      <c r="J15" s="162">
        <v>44197</v>
      </c>
      <c r="K15" s="162" t="s">
        <v>39</v>
      </c>
    </row>
    <row r="16" spans="1:11" x14ac:dyDescent="0.25">
      <c r="A16" s="160">
        <v>2</v>
      </c>
      <c r="B16" s="161" t="s">
        <v>9</v>
      </c>
      <c r="C16" s="160">
        <v>8504478551</v>
      </c>
      <c r="D16" s="161" t="s">
        <v>44</v>
      </c>
      <c r="E16" s="168" t="s">
        <v>246</v>
      </c>
      <c r="F16" s="160">
        <v>8123091836</v>
      </c>
      <c r="G16" s="160" t="s">
        <v>74</v>
      </c>
      <c r="H16" s="160">
        <v>14</v>
      </c>
      <c r="I16" s="160" t="s">
        <v>75</v>
      </c>
      <c r="J16" s="162" t="s">
        <v>38</v>
      </c>
      <c r="K16" s="162" t="s">
        <v>39</v>
      </c>
    </row>
    <row r="17" spans="1:11" x14ac:dyDescent="0.25">
      <c r="A17" s="160">
        <v>3</v>
      </c>
      <c r="B17" s="161" t="s">
        <v>0</v>
      </c>
      <c r="C17" s="160">
        <v>8550401401</v>
      </c>
      <c r="D17" s="161" t="s">
        <v>10</v>
      </c>
      <c r="E17" s="168" t="s">
        <v>249</v>
      </c>
      <c r="F17" s="160">
        <v>8688513656</v>
      </c>
      <c r="G17" s="160" t="s">
        <v>74</v>
      </c>
      <c r="H17" s="160">
        <v>18</v>
      </c>
      <c r="I17" s="160" t="s">
        <v>75</v>
      </c>
      <c r="J17" s="162" t="s">
        <v>38</v>
      </c>
      <c r="K17" s="162" t="s">
        <v>39</v>
      </c>
    </row>
    <row r="18" spans="1:11" x14ac:dyDescent="0.25">
      <c r="A18" s="160">
        <v>4</v>
      </c>
      <c r="B18" s="161" t="s">
        <v>0</v>
      </c>
      <c r="C18" s="160">
        <v>8550401401</v>
      </c>
      <c r="D18" s="161" t="s">
        <v>45</v>
      </c>
      <c r="E18" s="168" t="s">
        <v>247</v>
      </c>
      <c r="F18" s="160">
        <v>8121736978</v>
      </c>
      <c r="G18" s="160" t="s">
        <v>74</v>
      </c>
      <c r="H18" s="160">
        <v>21</v>
      </c>
      <c r="I18" s="160" t="s">
        <v>75</v>
      </c>
      <c r="J18" s="162" t="s">
        <v>38</v>
      </c>
      <c r="K18" s="162" t="s">
        <v>39</v>
      </c>
    </row>
    <row r="19" spans="1:11" x14ac:dyDescent="0.25">
      <c r="A19" s="160">
        <v>5</v>
      </c>
      <c r="B19" s="161" t="s">
        <v>1</v>
      </c>
      <c r="C19" s="160">
        <v>8125716001</v>
      </c>
      <c r="D19" s="161" t="s">
        <v>46</v>
      </c>
      <c r="E19" s="168" t="s">
        <v>248</v>
      </c>
      <c r="F19" s="160">
        <v>8320843414</v>
      </c>
      <c r="G19" s="160" t="s">
        <v>74</v>
      </c>
      <c r="H19" s="160">
        <v>1</v>
      </c>
      <c r="I19" s="160" t="s">
        <v>75</v>
      </c>
      <c r="J19" s="162" t="s">
        <v>38</v>
      </c>
      <c r="K19" s="162" t="s">
        <v>39</v>
      </c>
    </row>
    <row r="20" spans="1:11" x14ac:dyDescent="0.25">
      <c r="A20" s="163" t="s">
        <v>76</v>
      </c>
      <c r="B20" s="91"/>
      <c r="C20" s="92"/>
      <c r="D20" s="91"/>
      <c r="E20" s="91"/>
      <c r="F20" s="91"/>
      <c r="G20" s="91"/>
      <c r="H20" s="91"/>
      <c r="I20" s="91"/>
      <c r="J20" s="91"/>
      <c r="K20" s="91"/>
    </row>
    <row r="21" spans="1:11" x14ac:dyDescent="0.25">
      <c r="A21" s="103" t="s">
        <v>77</v>
      </c>
      <c r="B21" s="93"/>
      <c r="C21" s="94"/>
      <c r="D21" s="93"/>
      <c r="E21" s="93"/>
      <c r="F21" s="93"/>
      <c r="G21" s="93"/>
      <c r="H21" s="93"/>
      <c r="I21" s="93"/>
      <c r="J21" s="93"/>
      <c r="K21" s="93"/>
    </row>
    <row r="22" spans="1:11" x14ac:dyDescent="0.25">
      <c r="A22" s="95"/>
      <c r="B22" s="93"/>
      <c r="C22" s="94"/>
      <c r="D22" s="93"/>
      <c r="E22" s="93"/>
      <c r="F22" s="93"/>
      <c r="G22" s="93"/>
      <c r="H22" s="93"/>
      <c r="I22" s="93"/>
      <c r="J22" s="92" t="s">
        <v>188</v>
      </c>
      <c r="K22" s="93"/>
    </row>
    <row r="23" spans="1:11" x14ac:dyDescent="0.25">
      <c r="A23" s="96"/>
      <c r="B23" s="97" t="s">
        <v>78</v>
      </c>
      <c r="C23" s="98"/>
      <c r="D23" s="99"/>
      <c r="E23" s="99"/>
      <c r="F23" s="99"/>
      <c r="G23" s="99"/>
      <c r="H23" s="99"/>
      <c r="I23" s="99" t="s">
        <v>79</v>
      </c>
      <c r="J23" s="99"/>
      <c r="K23" s="99"/>
    </row>
    <row r="24" spans="1:11" x14ac:dyDescent="0.25">
      <c r="A24" s="96"/>
      <c r="B24" s="100" t="s">
        <v>80</v>
      </c>
      <c r="C24" s="99"/>
      <c r="D24" s="99"/>
      <c r="E24" s="99"/>
      <c r="F24" s="99"/>
      <c r="G24" s="99"/>
      <c r="H24" s="99"/>
      <c r="I24" s="99" t="s">
        <v>81</v>
      </c>
      <c r="J24" s="99"/>
      <c r="K24" s="99"/>
    </row>
    <row r="25" spans="1:11" x14ac:dyDescent="0.25">
      <c r="A25" s="101"/>
      <c r="B25" s="100" t="s">
        <v>82</v>
      </c>
      <c r="C25" s="93"/>
      <c r="D25" s="93"/>
      <c r="E25" s="93"/>
      <c r="F25" s="93"/>
      <c r="G25" s="93"/>
      <c r="H25" s="93"/>
      <c r="I25" s="218" t="s">
        <v>242</v>
      </c>
      <c r="J25" s="218"/>
      <c r="K25" s="218"/>
    </row>
    <row r="26" spans="1:11" x14ac:dyDescent="0.25">
      <c r="A26" s="101"/>
      <c r="B26" s="93"/>
      <c r="C26" s="93"/>
      <c r="D26" s="93"/>
      <c r="E26" s="93"/>
      <c r="F26" s="93"/>
      <c r="G26" s="93"/>
      <c r="H26" s="93"/>
      <c r="I26" s="218"/>
      <c r="J26" s="218"/>
      <c r="K26" s="218"/>
    </row>
    <row r="29" spans="1:11" x14ac:dyDescent="0.25">
      <c r="A29" s="164" t="s">
        <v>227</v>
      </c>
    </row>
  </sheetData>
  <mergeCells count="16">
    <mergeCell ref="I25:K26"/>
    <mergeCell ref="F11:F13"/>
    <mergeCell ref="G11:G13"/>
    <mergeCell ref="H11:H13"/>
    <mergeCell ref="I11:I13"/>
    <mergeCell ref="J11:K12"/>
    <mergeCell ref="I2:K2"/>
    <mergeCell ref="A3:K3"/>
    <mergeCell ref="A4:K4"/>
    <mergeCell ref="A5:K5"/>
    <mergeCell ref="A6:K6"/>
    <mergeCell ref="A11:A13"/>
    <mergeCell ref="B11:B13"/>
    <mergeCell ref="C11:C13"/>
    <mergeCell ref="D11:D13"/>
    <mergeCell ref="E11:E13"/>
  </mergeCells>
  <pageMargins left="0.7" right="0.7" top="0.75" bottom="0.75" header="0.3" footer="0.3"/>
  <pageSetup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Ví dụ minh họa</vt:lpstr>
      <vt:lpstr> 05.QTT-TNCN</vt:lpstr>
      <vt:lpstr>05-1.BK.QTT-TNCN</vt:lpstr>
      <vt:lpstr>05-2.BK.QTT-TNCN</vt:lpstr>
      <vt:lpstr>05-3.BK.QTT-TNCN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huannguyen</dc:creator>
  <cp:lastModifiedBy>DOAN ANH</cp:lastModifiedBy>
  <dcterms:created xsi:type="dcterms:W3CDTF">2022-02-06T10:38:16Z</dcterms:created>
  <dcterms:modified xsi:type="dcterms:W3CDTF">2022-02-25T03:48:44Z</dcterms:modified>
</cp:coreProperties>
</file>